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05" windowWidth="9555" windowHeight="38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Лист1!$A$1:$K$300</definedName>
  </definedNames>
  <calcPr calcId="125725" concurrentCalc="0"/>
</workbook>
</file>

<file path=xl/calcChain.xml><?xml version="1.0" encoding="utf-8"?>
<calcChain xmlns="http://schemas.openxmlformats.org/spreadsheetml/2006/main">
  <c r="G286" i="1"/>
  <c r="G287"/>
  <c r="G288"/>
  <c r="G289"/>
  <c r="G290"/>
  <c r="G285"/>
  <c r="G267"/>
  <c r="G255"/>
  <c r="G254"/>
  <c r="G256"/>
  <c r="G257"/>
  <c r="G253"/>
  <c r="G251"/>
  <c r="G252"/>
  <c r="G250"/>
  <c r="G247"/>
  <c r="G245"/>
  <c r="G246"/>
  <c r="G248"/>
  <c r="G249"/>
  <c r="G244"/>
  <c r="G243"/>
  <c r="G238"/>
  <c r="G239"/>
  <c r="G240"/>
  <c r="G241"/>
  <c r="G242"/>
  <c r="G237"/>
  <c r="G5"/>
  <c r="G6"/>
  <c r="G4"/>
  <c r="G236"/>
  <c r="G227"/>
  <c r="G219"/>
  <c r="G220"/>
  <c r="G218"/>
  <c r="G211"/>
  <c r="G206"/>
  <c r="G207"/>
  <c r="G205"/>
  <c r="G197"/>
  <c r="G198"/>
  <c r="G196"/>
  <c r="G188"/>
  <c r="G189"/>
  <c r="G187"/>
  <c r="G174"/>
  <c r="G175"/>
  <c r="G176"/>
  <c r="G177"/>
  <c r="G178"/>
  <c r="G179"/>
  <c r="G180"/>
  <c r="G173"/>
  <c r="G157"/>
  <c r="G158"/>
  <c r="G156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11"/>
  <c r="G91"/>
  <c r="G90"/>
  <c r="G52"/>
  <c r="G44"/>
  <c r="G45"/>
  <c r="G43"/>
  <c r="G35"/>
  <c r="G36"/>
  <c r="G34"/>
  <c r="G27"/>
  <c r="G20"/>
  <c r="G12"/>
  <c r="G13"/>
  <c r="G11"/>
  <c r="G10"/>
  <c r="G100"/>
  <c r="G7"/>
  <c r="G8"/>
  <c r="G9"/>
  <c r="G14"/>
  <c r="G15"/>
  <c r="G16"/>
  <c r="G17"/>
  <c r="G18"/>
  <c r="G19"/>
  <c r="G21"/>
  <c r="G22"/>
  <c r="G23"/>
  <c r="G24"/>
  <c r="G25"/>
  <c r="G26"/>
  <c r="G28"/>
  <c r="G29"/>
  <c r="G30"/>
  <c r="G31"/>
  <c r="G32"/>
  <c r="G33"/>
  <c r="G37"/>
  <c r="G38"/>
  <c r="G39"/>
  <c r="G40"/>
  <c r="G41"/>
  <c r="G42"/>
  <c r="G46"/>
  <c r="G47"/>
  <c r="G48"/>
  <c r="G49"/>
  <c r="G50"/>
  <c r="G51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2"/>
  <c r="G93"/>
  <c r="G94"/>
  <c r="G95"/>
  <c r="G96"/>
  <c r="G97"/>
  <c r="G98"/>
  <c r="G99"/>
  <c r="G101"/>
  <c r="G102"/>
  <c r="G103"/>
  <c r="G104"/>
  <c r="G105"/>
  <c r="G106"/>
  <c r="G107"/>
  <c r="G108"/>
  <c r="G109"/>
  <c r="G110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9"/>
  <c r="G160"/>
  <c r="G161"/>
  <c r="G162"/>
  <c r="G163"/>
  <c r="G164"/>
  <c r="G165"/>
  <c r="G166"/>
  <c r="G167"/>
  <c r="G168"/>
  <c r="G169"/>
  <c r="G170"/>
  <c r="G171"/>
  <c r="G172"/>
  <c r="G181"/>
  <c r="G182"/>
  <c r="G183"/>
  <c r="G184"/>
  <c r="G185"/>
  <c r="G186"/>
  <c r="G190"/>
  <c r="G191"/>
  <c r="G192"/>
  <c r="G193"/>
  <c r="G194"/>
  <c r="G195"/>
  <c r="G199"/>
  <c r="G200"/>
  <c r="G201"/>
  <c r="G202"/>
  <c r="G203"/>
  <c r="G204"/>
  <c r="G208"/>
  <c r="G209"/>
  <c r="G210"/>
  <c r="G212"/>
  <c r="G213"/>
  <c r="G214"/>
  <c r="G215"/>
  <c r="G216"/>
  <c r="G217"/>
  <c r="G221"/>
  <c r="G222"/>
  <c r="G223"/>
  <c r="G224"/>
  <c r="G225"/>
  <c r="G226"/>
  <c r="G228"/>
  <c r="G229"/>
  <c r="G230"/>
  <c r="G231"/>
  <c r="G232"/>
  <c r="G233"/>
  <c r="G234"/>
  <c r="G235"/>
  <c r="G258"/>
  <c r="G259"/>
  <c r="G260"/>
  <c r="G261"/>
  <c r="G262"/>
  <c r="G263"/>
  <c r="G264"/>
  <c r="G265"/>
  <c r="G266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91"/>
  <c r="G292"/>
  <c r="G293"/>
  <c r="G294"/>
  <c r="G295"/>
  <c r="G296"/>
  <c r="G297"/>
  <c r="G298"/>
  <c r="G299"/>
  <c r="K293"/>
  <c r="A1"/>
  <c r="H293"/>
  <c r="J293"/>
  <c r="I293"/>
  <c r="K292"/>
  <c r="H292"/>
  <c r="J292"/>
  <c r="I292"/>
  <c r="K291"/>
  <c r="H291"/>
  <c r="J291"/>
  <c r="I291"/>
  <c r="K290"/>
  <c r="H290"/>
  <c r="J290"/>
  <c r="I290"/>
  <c r="K289"/>
  <c r="H289"/>
  <c r="J289"/>
  <c r="I289"/>
  <c r="K288"/>
  <c r="H288"/>
  <c r="J288"/>
  <c r="I288"/>
  <c r="K287"/>
  <c r="H287"/>
  <c r="J287"/>
  <c r="I287"/>
  <c r="K286"/>
  <c r="H286"/>
  <c r="J286"/>
  <c r="I286"/>
  <c r="K285"/>
  <c r="H285"/>
  <c r="J285"/>
  <c r="I285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65"/>
  <c r="H266"/>
  <c r="H276"/>
  <c r="H277"/>
  <c r="H278"/>
  <c r="H279"/>
  <c r="H280"/>
  <c r="H281"/>
  <c r="H282"/>
  <c r="H283"/>
  <c r="H284"/>
  <c r="H244"/>
  <c r="H245"/>
  <c r="H246"/>
  <c r="H247"/>
  <c r="H248"/>
  <c r="H249"/>
  <c r="H250"/>
  <c r="H251"/>
  <c r="H252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94"/>
  <c r="K295"/>
  <c r="K296"/>
  <c r="K297"/>
  <c r="K298"/>
  <c r="K299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H253"/>
  <c r="J253"/>
  <c r="H254"/>
  <c r="J254"/>
  <c r="H255"/>
  <c r="J255"/>
  <c r="H256"/>
  <c r="J256"/>
  <c r="H257"/>
  <c r="J257"/>
  <c r="H258"/>
  <c r="J258"/>
  <c r="H259"/>
  <c r="J259"/>
  <c r="H260"/>
  <c r="J260"/>
  <c r="H261"/>
  <c r="J261"/>
  <c r="H262"/>
  <c r="J262"/>
  <c r="H263"/>
  <c r="J263"/>
  <c r="H264"/>
  <c r="J264"/>
  <c r="J265"/>
  <c r="J266"/>
  <c r="H267"/>
  <c r="J267"/>
  <c r="H268"/>
  <c r="J268"/>
  <c r="H269"/>
  <c r="J269"/>
  <c r="H270"/>
  <c r="J270"/>
  <c r="H271"/>
  <c r="J271"/>
  <c r="H272"/>
  <c r="J272"/>
  <c r="H273"/>
  <c r="J273"/>
  <c r="H274"/>
  <c r="J274"/>
  <c r="H275"/>
  <c r="J275"/>
  <c r="J276"/>
  <c r="J277"/>
  <c r="J278"/>
  <c r="J279"/>
  <c r="J280"/>
  <c r="J281"/>
  <c r="J282"/>
  <c r="J283"/>
  <c r="J284"/>
  <c r="H294"/>
  <c r="J294"/>
  <c r="H295"/>
  <c r="J295"/>
  <c r="H296"/>
  <c r="J296"/>
  <c r="H297"/>
  <c r="J297"/>
  <c r="H298"/>
  <c r="J298"/>
  <c r="H299"/>
  <c r="J299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94"/>
  <c r="I295"/>
  <c r="I296"/>
  <c r="I297"/>
  <c r="I298"/>
  <c r="I299"/>
  <c r="K5"/>
  <c r="K6"/>
  <c r="K7"/>
  <c r="K8"/>
  <c r="K9"/>
  <c r="K10"/>
  <c r="K11"/>
  <c r="K12"/>
  <c r="K13"/>
  <c r="K4"/>
  <c r="K300"/>
  <c r="I10"/>
  <c r="J7"/>
  <c r="J11"/>
  <c r="I9"/>
  <c r="J9"/>
  <c r="J5"/>
  <c r="I5"/>
  <c r="I11"/>
  <c r="J10"/>
  <c r="J13"/>
  <c r="I13"/>
  <c r="J4"/>
  <c r="I4"/>
  <c r="I8"/>
  <c r="J8"/>
  <c r="I7"/>
  <c r="I6"/>
  <c r="J6"/>
  <c r="I12"/>
  <c r="J12"/>
  <c r="J300"/>
</calcChain>
</file>

<file path=xl/sharedStrings.xml><?xml version="1.0" encoding="utf-8"?>
<sst xmlns="http://schemas.openxmlformats.org/spreadsheetml/2006/main" count="163" uniqueCount="114">
  <si>
    <t>50х50</t>
  </si>
  <si>
    <t>100х50</t>
  </si>
  <si>
    <t>100х70</t>
  </si>
  <si>
    <t>100х100</t>
  </si>
  <si>
    <t>125x100</t>
  </si>
  <si>
    <t>125x125</t>
  </si>
  <si>
    <t>150х100</t>
  </si>
  <si>
    <t>150x125</t>
  </si>
  <si>
    <t>150х150</t>
  </si>
  <si>
    <t>200x125</t>
  </si>
  <si>
    <t>200х200</t>
  </si>
  <si>
    <t>250x100</t>
  </si>
  <si>
    <t>250x125</t>
  </si>
  <si>
    <t>250x150</t>
  </si>
  <si>
    <t>250x200</t>
  </si>
  <si>
    <t>250x250</t>
  </si>
  <si>
    <t>300x100</t>
  </si>
  <si>
    <t>300x125</t>
  </si>
  <si>
    <t>300x150</t>
  </si>
  <si>
    <t>300x200</t>
  </si>
  <si>
    <t>300x250</t>
  </si>
  <si>
    <t>300x300</t>
  </si>
  <si>
    <t>70х50</t>
  </si>
  <si>
    <t>125x50</t>
  </si>
  <si>
    <t>125x70</t>
  </si>
  <si>
    <t>150х50</t>
  </si>
  <si>
    <t>150х70</t>
  </si>
  <si>
    <t>200х100</t>
  </si>
  <si>
    <t>200х150</t>
  </si>
  <si>
    <t>80х50</t>
  </si>
  <si>
    <t>100х80</t>
  </si>
  <si>
    <t>125x80</t>
  </si>
  <si>
    <t>150х80</t>
  </si>
  <si>
    <t>70х70</t>
  </si>
  <si>
    <t>80х80</t>
  </si>
  <si>
    <t>200х70</t>
  </si>
  <si>
    <t>200х80</t>
  </si>
  <si>
    <t>200х125</t>
  </si>
  <si>
    <t>400x300</t>
  </si>
  <si>
    <t>100x100x100</t>
  </si>
  <si>
    <t>125x100x100</t>
  </si>
  <si>
    <t>100x50x50</t>
  </si>
  <si>
    <t>100x70x70</t>
  </si>
  <si>
    <t>100x80x80</t>
  </si>
  <si>
    <t>80х80х80</t>
  </si>
  <si>
    <t>150x100x100</t>
  </si>
  <si>
    <t>100х100х100</t>
  </si>
  <si>
    <t>200x100</t>
  </si>
  <si>
    <t>200x200</t>
  </si>
  <si>
    <t>50x50x50</t>
  </si>
  <si>
    <t xml:space="preserve"> Наименование</t>
  </si>
  <si>
    <t>DN</t>
  </si>
  <si>
    <t xml:space="preserve">88º  / Короткий отвод / Колено  </t>
  </si>
  <si>
    <t>69º  / Короткий отвод / Колено</t>
  </si>
  <si>
    <t>45º  / Короткий отвод / Колено</t>
  </si>
  <si>
    <t>30º  / Короткий отвод / Колено</t>
  </si>
  <si>
    <t>15º  / Короткий отвод / Колено</t>
  </si>
  <si>
    <t xml:space="preserve">45º Отвод (колено) с удлиненной стороной 250 мм </t>
  </si>
  <si>
    <t xml:space="preserve">88º Отвод (колено) с удлиненной стороной 250 мм </t>
  </si>
  <si>
    <t>88° Отвод (колено) с успокоительным участком 250 мм</t>
  </si>
  <si>
    <t xml:space="preserve">88° Отвод (колено) из двух колен по 44° </t>
  </si>
  <si>
    <t xml:space="preserve">45º  / Тройник </t>
  </si>
  <si>
    <t>45º Крестовина одноплоскостная</t>
  </si>
  <si>
    <t>70º Крестовина одноплоскостная</t>
  </si>
  <si>
    <t>88º Крестовина одноплоскостная</t>
  </si>
  <si>
    <t>88º Крестовина двухплоскостная</t>
  </si>
  <si>
    <t>88º Крестовина двухплоскостная с длинной стороной</t>
  </si>
  <si>
    <t>Ревизия с круглым отверстием (крышкой)</t>
  </si>
  <si>
    <t xml:space="preserve">Ревизия с прямоугольным отверстием (крышкой)     </t>
  </si>
  <si>
    <t>Переход / Переходной фитинг</t>
  </si>
  <si>
    <t xml:space="preserve">Опорная труба                          </t>
  </si>
  <si>
    <t xml:space="preserve">Заглушка / Торцевая заглушка / Пробка                                                                        </t>
  </si>
  <si>
    <t>Заглушка с прижимными скобами</t>
  </si>
  <si>
    <t xml:space="preserve">Пресс - заглушка                                                                        </t>
  </si>
  <si>
    <t>Сифон универсальный</t>
  </si>
  <si>
    <t>Сифон ливневый</t>
  </si>
  <si>
    <t>Фланец переходной</t>
  </si>
  <si>
    <t xml:space="preserve">Скидка </t>
  </si>
  <si>
    <t>Труба SML длина 3 метра</t>
  </si>
  <si>
    <t>Заказ</t>
  </si>
  <si>
    <t>Вес 1 шт.</t>
  </si>
  <si>
    <t>150х125</t>
  </si>
  <si>
    <t xml:space="preserve">Общий Вес </t>
  </si>
  <si>
    <t>Артикул</t>
  </si>
  <si>
    <t xml:space="preserve">Rapid хомут соединительный W2                                                                     </t>
  </si>
  <si>
    <t>Kombi-Kralle хомут усиливающий</t>
  </si>
  <si>
    <t>Konfix переход на другие материалы</t>
  </si>
  <si>
    <t>Record-Kralle хомут усиливающий</t>
  </si>
  <si>
    <t>Konfix Multi</t>
  </si>
  <si>
    <t>Konfix Multiquick</t>
  </si>
  <si>
    <t>SVE Дренажное кольцо</t>
  </si>
  <si>
    <t>01050</t>
  </si>
  <si>
    <t>01070</t>
  </si>
  <si>
    <t>01080</t>
  </si>
  <si>
    <t>01100</t>
  </si>
  <si>
    <t>01125</t>
  </si>
  <si>
    <t>01150</t>
  </si>
  <si>
    <t>01200</t>
  </si>
  <si>
    <t xml:space="preserve">Rapid Inox хомут соединительный W5                                                                    </t>
  </si>
  <si>
    <t>Хомут CV</t>
  </si>
  <si>
    <t>Курс EUR</t>
  </si>
  <si>
    <t>Со скидкой EUR</t>
  </si>
  <si>
    <t xml:space="preserve">Прайс EUR </t>
  </si>
  <si>
    <t>Со скидкой RUB</t>
  </si>
  <si>
    <t>Сумма EUR</t>
  </si>
  <si>
    <t>150x150x150</t>
  </si>
  <si>
    <t xml:space="preserve">Опорное кольцо                          </t>
  </si>
  <si>
    <t>Чугунная безраструбная канализация Smart SML</t>
  </si>
  <si>
    <t>Кронштейн одинарный</t>
  </si>
  <si>
    <t>Консоль двойная в комплекте с хомутом</t>
  </si>
  <si>
    <t>L=200</t>
  </si>
  <si>
    <t>L=250</t>
  </si>
  <si>
    <t>88º | Тройник</t>
  </si>
  <si>
    <t>GRIP E W2</t>
  </si>
</sst>
</file>

<file path=xl/styles.xml><?xml version="1.0" encoding="utf-8"?>
<styleSheet xmlns="http://schemas.openxmlformats.org/spreadsheetml/2006/main">
  <numFmts count="2">
    <numFmt numFmtId="164" formatCode="_-* #,##0.00\ &quot;zł&quot;_-;\-* #,##0.00\ &quot;zł&quot;_-;_-* &quot;-&quot;??\ &quot;zł&quot;_-;_-@_-"/>
    <numFmt numFmtId="165" formatCode="00000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mbria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11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165" fontId="7" fillId="0" borderId="3" xfId="3" applyNumberFormat="1" applyFont="1" applyFill="1" applyBorder="1" applyAlignment="1" applyProtection="1">
      <alignment horizontal="center" vertical="center"/>
    </xf>
    <xf numFmtId="165" fontId="7" fillId="0" borderId="5" xfId="3" applyNumberFormat="1" applyFont="1" applyFill="1" applyBorder="1" applyAlignment="1" applyProtection="1">
      <alignment horizontal="center" vertical="center"/>
    </xf>
    <xf numFmtId="165" fontId="7" fillId="0" borderId="4" xfId="3" applyNumberFormat="1" applyFont="1" applyFill="1" applyBorder="1" applyAlignment="1" applyProtection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2" fontId="10" fillId="0" borderId="31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32" xfId="0" applyNumberFormat="1" applyFont="1" applyBorder="1" applyAlignment="1">
      <alignment horizontal="center" vertical="center" wrapText="1"/>
    </xf>
  </cellXfs>
  <cellStyles count="4">
    <cellStyle name="Денежный 2" xfId="2"/>
    <cellStyle name="Обычный" xfId="0" builtinId="0"/>
    <cellStyle name="Обычный 2" xfId="1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0"/>
  <sheetViews>
    <sheetView tabSelected="1" view="pageBreakPreview" topLeftCell="A252" zoomScale="85" zoomScaleNormal="100" zoomScaleSheetLayoutView="85" workbookViewId="0">
      <selection activeCell="J17" sqref="J17"/>
    </sheetView>
  </sheetViews>
  <sheetFormatPr defaultRowHeight="15"/>
  <cols>
    <col min="1" max="1" width="21.85546875" style="3" customWidth="1"/>
    <col min="2" max="2" width="12.85546875" style="3" customWidth="1"/>
    <col min="3" max="3" width="9" style="13" customWidth="1"/>
    <col min="4" max="4" width="4.42578125" style="3" customWidth="1"/>
    <col min="5" max="5" width="12.42578125" style="13" customWidth="1"/>
    <col min="6" max="6" width="12.85546875" style="14" hidden="1" customWidth="1"/>
    <col min="7" max="7" width="10.7109375" style="11" customWidth="1"/>
    <col min="8" max="8" width="11.42578125" style="15" customWidth="1"/>
    <col min="9" max="9" width="11.42578125" style="11" customWidth="1"/>
    <col min="10" max="10" width="11.42578125" style="12" customWidth="1"/>
    <col min="11" max="11" width="11.42578125" style="3" customWidth="1"/>
    <col min="12" max="13" width="11.42578125" style="26" customWidth="1"/>
    <col min="14" max="16" width="9.140625" style="13"/>
  </cols>
  <sheetData>
    <row r="1" spans="1:13" ht="15" customHeight="1">
      <c r="A1" s="87">
        <f>(100-K1)/100</f>
        <v>1</v>
      </c>
      <c r="B1" s="106" t="s">
        <v>107</v>
      </c>
      <c r="C1" s="88"/>
      <c r="D1" s="88"/>
      <c r="E1" s="88"/>
      <c r="F1" s="88"/>
      <c r="G1" s="107"/>
      <c r="H1" s="91" t="s">
        <v>100</v>
      </c>
      <c r="I1" s="89">
        <v>74</v>
      </c>
      <c r="J1" s="91" t="s">
        <v>77</v>
      </c>
      <c r="K1" s="96">
        <v>0</v>
      </c>
    </row>
    <row r="2" spans="1:13" ht="15" customHeight="1" thickBot="1">
      <c r="A2" s="87"/>
      <c r="B2" s="108"/>
      <c r="C2" s="109"/>
      <c r="D2" s="109"/>
      <c r="E2" s="109"/>
      <c r="F2" s="109"/>
      <c r="G2" s="110"/>
      <c r="H2" s="92"/>
      <c r="I2" s="90"/>
      <c r="J2" s="92"/>
      <c r="K2" s="97"/>
      <c r="L2" s="25"/>
      <c r="M2" s="25"/>
    </row>
    <row r="3" spans="1:13" ht="42.75" customHeight="1" thickBot="1">
      <c r="A3" s="44" t="s">
        <v>50</v>
      </c>
      <c r="B3" s="45" t="s">
        <v>51</v>
      </c>
      <c r="C3" s="36" t="s">
        <v>83</v>
      </c>
      <c r="D3" s="46" t="s">
        <v>79</v>
      </c>
      <c r="E3" s="36" t="s">
        <v>80</v>
      </c>
      <c r="F3" s="37"/>
      <c r="G3" s="112" t="s">
        <v>102</v>
      </c>
      <c r="H3" s="42" t="s">
        <v>101</v>
      </c>
      <c r="I3" s="43" t="s">
        <v>103</v>
      </c>
      <c r="J3" s="47" t="s">
        <v>104</v>
      </c>
      <c r="K3" s="48" t="s">
        <v>82</v>
      </c>
      <c r="L3" s="1"/>
      <c r="M3" s="1"/>
    </row>
    <row r="4" spans="1:13" ht="15" customHeight="1">
      <c r="A4" s="84" t="s">
        <v>78</v>
      </c>
      <c r="B4" s="49">
        <v>50</v>
      </c>
      <c r="C4" s="4">
        <v>10050</v>
      </c>
      <c r="D4" s="49"/>
      <c r="E4" s="49">
        <v>15.8</v>
      </c>
      <c r="F4" s="50">
        <v>36.090383795309158</v>
      </c>
      <c r="G4" s="111">
        <f>F4*0.9</f>
        <v>32.481345415778243</v>
      </c>
      <c r="H4" s="18">
        <f t="shared" ref="H4:H67" si="0">G4*$A$1</f>
        <v>32.481345415778243</v>
      </c>
      <c r="I4" s="8">
        <f t="shared" ref="I4:I67" si="1">H4*$I$1</f>
        <v>2403.61956076759</v>
      </c>
      <c r="J4" s="51">
        <f>D4*H4</f>
        <v>0</v>
      </c>
      <c r="K4" s="21">
        <f t="shared" ref="K4:K67" si="2">D4*E4</f>
        <v>0</v>
      </c>
      <c r="L4" s="16"/>
      <c r="M4" s="16"/>
    </row>
    <row r="5" spans="1:13" ht="15" customHeight="1">
      <c r="A5" s="85"/>
      <c r="B5" s="52">
        <v>70</v>
      </c>
      <c r="C5" s="2">
        <v>10070</v>
      </c>
      <c r="D5" s="52"/>
      <c r="E5" s="52">
        <v>18.3</v>
      </c>
      <c r="F5" s="53">
        <v>42.910165778251589</v>
      </c>
      <c r="G5" s="111">
        <f t="shared" ref="G5:G6" si="3">F5*0.9</f>
        <v>38.619149200426428</v>
      </c>
      <c r="H5" s="19">
        <f t="shared" si="0"/>
        <v>38.619149200426428</v>
      </c>
      <c r="I5" s="5">
        <f t="shared" si="1"/>
        <v>2857.8170408315555</v>
      </c>
      <c r="J5" s="54">
        <f>D5*H5</f>
        <v>0</v>
      </c>
      <c r="K5" s="22">
        <f t="shared" si="2"/>
        <v>0</v>
      </c>
      <c r="L5" s="16"/>
      <c r="M5" s="16"/>
    </row>
    <row r="6" spans="1:13" ht="15" customHeight="1">
      <c r="A6" s="85"/>
      <c r="B6" s="52">
        <v>80</v>
      </c>
      <c r="C6" s="2">
        <v>10080</v>
      </c>
      <c r="D6" s="52"/>
      <c r="E6" s="52">
        <v>19.8</v>
      </c>
      <c r="F6" s="53">
        <v>45.118499999999997</v>
      </c>
      <c r="G6" s="111">
        <f t="shared" si="3"/>
        <v>40.606650000000002</v>
      </c>
      <c r="H6" s="19">
        <f t="shared" si="0"/>
        <v>40.606650000000002</v>
      </c>
      <c r="I6" s="5">
        <f t="shared" si="1"/>
        <v>3004.8921</v>
      </c>
      <c r="J6" s="54">
        <f>D6*H6</f>
        <v>0</v>
      </c>
      <c r="K6" s="22">
        <f t="shared" si="2"/>
        <v>0</v>
      </c>
      <c r="L6" s="16"/>
      <c r="M6" s="16"/>
    </row>
    <row r="7" spans="1:13" ht="15" customHeight="1">
      <c r="A7" s="85"/>
      <c r="B7" s="52">
        <v>100</v>
      </c>
      <c r="C7" s="2">
        <v>10100</v>
      </c>
      <c r="D7" s="52"/>
      <c r="E7" s="52">
        <v>25.4</v>
      </c>
      <c r="F7" s="55">
        <v>59.881500000000003</v>
      </c>
      <c r="G7" s="53">
        <f t="shared" ref="G7:G68" si="4">F7*0.85</f>
        <v>50.899275000000003</v>
      </c>
      <c r="H7" s="19">
        <f t="shared" si="0"/>
        <v>50.899275000000003</v>
      </c>
      <c r="I7" s="5">
        <f t="shared" si="1"/>
        <v>3766.5463500000001</v>
      </c>
      <c r="J7" s="54">
        <f>D7*H7</f>
        <v>0</v>
      </c>
      <c r="K7" s="22">
        <f t="shared" si="2"/>
        <v>0</v>
      </c>
      <c r="L7" s="16"/>
      <c r="M7" s="16"/>
    </row>
    <row r="8" spans="1:13" ht="15" customHeight="1">
      <c r="A8" s="85"/>
      <c r="B8" s="52">
        <v>125</v>
      </c>
      <c r="C8" s="2">
        <v>10125</v>
      </c>
      <c r="D8" s="52"/>
      <c r="E8" s="52">
        <v>34.799999999999997</v>
      </c>
      <c r="F8" s="55">
        <v>84.203999999999994</v>
      </c>
      <c r="G8" s="53">
        <f t="shared" si="4"/>
        <v>71.573399999999992</v>
      </c>
      <c r="H8" s="19">
        <f t="shared" si="0"/>
        <v>71.573399999999992</v>
      </c>
      <c r="I8" s="5">
        <f t="shared" si="1"/>
        <v>5296.4315999999999</v>
      </c>
      <c r="J8" s="54">
        <f>D8*H8</f>
        <v>0</v>
      </c>
      <c r="K8" s="22">
        <f t="shared" si="2"/>
        <v>0</v>
      </c>
      <c r="L8" s="16"/>
      <c r="M8" s="16"/>
    </row>
    <row r="9" spans="1:13" ht="15" customHeight="1">
      <c r="A9" s="85"/>
      <c r="B9" s="52">
        <v>150</v>
      </c>
      <c r="C9" s="2">
        <v>10150</v>
      </c>
      <c r="D9" s="52"/>
      <c r="E9" s="52">
        <v>42.1</v>
      </c>
      <c r="F9" s="55">
        <v>99.2</v>
      </c>
      <c r="G9" s="53">
        <f t="shared" si="4"/>
        <v>84.32</v>
      </c>
      <c r="H9" s="19">
        <f t="shared" si="0"/>
        <v>84.32</v>
      </c>
      <c r="I9" s="5">
        <f t="shared" si="1"/>
        <v>6239.6799999999994</v>
      </c>
      <c r="J9" s="54">
        <f>D9*H9</f>
        <v>0</v>
      </c>
      <c r="K9" s="22">
        <f t="shared" si="2"/>
        <v>0</v>
      </c>
      <c r="L9" s="16"/>
      <c r="M9" s="16"/>
    </row>
    <row r="10" spans="1:13" ht="15" customHeight="1">
      <c r="A10" s="85"/>
      <c r="B10" s="52">
        <v>200</v>
      </c>
      <c r="C10" s="2">
        <v>10200</v>
      </c>
      <c r="D10" s="52"/>
      <c r="E10" s="52">
        <v>71.5</v>
      </c>
      <c r="F10" s="53">
        <v>192.34386300639662</v>
      </c>
      <c r="G10" s="53">
        <f>F10*0.9</f>
        <v>173.10947670575695</v>
      </c>
      <c r="H10" s="19">
        <f t="shared" si="0"/>
        <v>173.10947670575695</v>
      </c>
      <c r="I10" s="5">
        <f t="shared" si="1"/>
        <v>12810.101276226014</v>
      </c>
      <c r="J10" s="54">
        <f>D10*H10</f>
        <v>0</v>
      </c>
      <c r="K10" s="22">
        <f t="shared" si="2"/>
        <v>0</v>
      </c>
      <c r="L10" s="16"/>
      <c r="M10" s="16"/>
    </row>
    <row r="11" spans="1:13" ht="15" customHeight="1">
      <c r="A11" s="85"/>
      <c r="B11" s="52">
        <v>250</v>
      </c>
      <c r="C11" s="2">
        <v>10250</v>
      </c>
      <c r="D11" s="52"/>
      <c r="E11" s="52">
        <v>96.3</v>
      </c>
      <c r="F11" s="53">
        <v>251.19394829424309</v>
      </c>
      <c r="G11" s="53">
        <f>F11*0.95</f>
        <v>238.63425087953092</v>
      </c>
      <c r="H11" s="19">
        <f t="shared" si="0"/>
        <v>238.63425087953092</v>
      </c>
      <c r="I11" s="5">
        <f t="shared" si="1"/>
        <v>17658.934565085288</v>
      </c>
      <c r="J11" s="54">
        <f>D11*H11</f>
        <v>0</v>
      </c>
      <c r="K11" s="22">
        <f t="shared" si="2"/>
        <v>0</v>
      </c>
      <c r="L11" s="16"/>
      <c r="M11" s="16"/>
    </row>
    <row r="12" spans="1:13" ht="15" customHeight="1">
      <c r="A12" s="85"/>
      <c r="B12" s="56">
        <v>300</v>
      </c>
      <c r="C12" s="2">
        <v>10300</v>
      </c>
      <c r="D12" s="56"/>
      <c r="E12" s="56">
        <v>135.30000000000001</v>
      </c>
      <c r="F12" s="53">
        <v>309.34498560767588</v>
      </c>
      <c r="G12" s="53">
        <f t="shared" ref="G12:G13" si="5">F12*0.95</f>
        <v>293.8777363272921</v>
      </c>
      <c r="H12" s="19">
        <f t="shared" si="0"/>
        <v>293.8777363272921</v>
      </c>
      <c r="I12" s="5">
        <f t="shared" si="1"/>
        <v>21746.952488219616</v>
      </c>
      <c r="J12" s="54">
        <f>D12*H12</f>
        <v>0</v>
      </c>
      <c r="K12" s="22">
        <f t="shared" si="2"/>
        <v>0</v>
      </c>
      <c r="L12" s="16"/>
      <c r="M12" s="16"/>
    </row>
    <row r="13" spans="1:13" ht="15" customHeight="1" thickBot="1">
      <c r="A13" s="85"/>
      <c r="B13" s="57">
        <v>400</v>
      </c>
      <c r="C13" s="31">
        <v>10400</v>
      </c>
      <c r="D13" s="57"/>
      <c r="E13" s="57">
        <v>192.2</v>
      </c>
      <c r="F13" s="58">
        <v>590.76603038379528</v>
      </c>
      <c r="G13" s="61">
        <f t="shared" si="5"/>
        <v>561.22772886460552</v>
      </c>
      <c r="H13" s="28">
        <f t="shared" si="0"/>
        <v>561.22772886460552</v>
      </c>
      <c r="I13" s="29">
        <f t="shared" si="1"/>
        <v>41530.851935980812</v>
      </c>
      <c r="J13" s="59">
        <f>D13*H13</f>
        <v>0</v>
      </c>
      <c r="K13" s="30">
        <f t="shared" si="2"/>
        <v>0</v>
      </c>
      <c r="L13" s="16"/>
      <c r="M13" s="16"/>
    </row>
    <row r="14" spans="1:13" ht="15" customHeight="1">
      <c r="A14" s="84" t="s">
        <v>52</v>
      </c>
      <c r="B14" s="49">
        <v>50</v>
      </c>
      <c r="C14" s="4">
        <v>28050</v>
      </c>
      <c r="D14" s="49"/>
      <c r="E14" s="49">
        <v>0.7</v>
      </c>
      <c r="F14" s="50">
        <v>5.6673749999999998</v>
      </c>
      <c r="G14" s="111">
        <f t="shared" si="4"/>
        <v>4.8172687499999993</v>
      </c>
      <c r="H14" s="18">
        <f t="shared" si="0"/>
        <v>4.8172687499999993</v>
      </c>
      <c r="I14" s="8">
        <f t="shared" si="1"/>
        <v>356.47788749999995</v>
      </c>
      <c r="J14" s="51">
        <f>D14*H14</f>
        <v>0</v>
      </c>
      <c r="K14" s="21">
        <f t="shared" si="2"/>
        <v>0</v>
      </c>
      <c r="L14" s="16"/>
      <c r="M14" s="16"/>
    </row>
    <row r="15" spans="1:13" ht="15" customHeight="1">
      <c r="A15" s="85"/>
      <c r="B15" s="52">
        <v>70</v>
      </c>
      <c r="C15" s="2">
        <v>28070</v>
      </c>
      <c r="D15" s="52"/>
      <c r="E15" s="52">
        <v>1.1000000000000001</v>
      </c>
      <c r="F15" s="53">
        <v>7.9611000000000001</v>
      </c>
      <c r="G15" s="53">
        <f t="shared" si="4"/>
        <v>6.7669350000000001</v>
      </c>
      <c r="H15" s="19">
        <f t="shared" si="0"/>
        <v>6.7669350000000001</v>
      </c>
      <c r="I15" s="5">
        <f t="shared" si="1"/>
        <v>500.75319000000002</v>
      </c>
      <c r="J15" s="54">
        <f>D15*H15</f>
        <v>0</v>
      </c>
      <c r="K15" s="22">
        <f t="shared" si="2"/>
        <v>0</v>
      </c>
      <c r="L15" s="16"/>
      <c r="M15" s="16"/>
    </row>
    <row r="16" spans="1:13" ht="15" customHeight="1">
      <c r="A16" s="85"/>
      <c r="B16" s="52">
        <v>80</v>
      </c>
      <c r="C16" s="2">
        <v>28080</v>
      </c>
      <c r="D16" s="52"/>
      <c r="E16" s="52">
        <v>1.4</v>
      </c>
      <c r="F16" s="53">
        <v>7.9611000000000001</v>
      </c>
      <c r="G16" s="53">
        <f t="shared" si="4"/>
        <v>6.7669350000000001</v>
      </c>
      <c r="H16" s="19">
        <f t="shared" si="0"/>
        <v>6.7669350000000001</v>
      </c>
      <c r="I16" s="5">
        <f t="shared" si="1"/>
        <v>500.75319000000002</v>
      </c>
      <c r="J16" s="54">
        <f>D16*H16</f>
        <v>0</v>
      </c>
      <c r="K16" s="22">
        <f t="shared" si="2"/>
        <v>0</v>
      </c>
      <c r="L16" s="16"/>
      <c r="M16" s="16"/>
    </row>
    <row r="17" spans="1:13" ht="15" customHeight="1">
      <c r="A17" s="85"/>
      <c r="B17" s="52">
        <v>100</v>
      </c>
      <c r="C17" s="2">
        <v>28100</v>
      </c>
      <c r="D17" s="52"/>
      <c r="E17" s="52">
        <v>2.1</v>
      </c>
      <c r="F17" s="53">
        <v>9.4872750000000003</v>
      </c>
      <c r="G17" s="53">
        <f t="shared" si="4"/>
        <v>8.0641837499999998</v>
      </c>
      <c r="H17" s="19">
        <f t="shared" si="0"/>
        <v>8.0641837499999998</v>
      </c>
      <c r="I17" s="5">
        <f t="shared" si="1"/>
        <v>596.74959749999994</v>
      </c>
      <c r="J17" s="54">
        <f>D17*H17</f>
        <v>0</v>
      </c>
      <c r="K17" s="22">
        <f t="shared" si="2"/>
        <v>0</v>
      </c>
      <c r="L17" s="16"/>
      <c r="M17" s="16"/>
    </row>
    <row r="18" spans="1:13" ht="15" customHeight="1">
      <c r="A18" s="85"/>
      <c r="B18" s="52">
        <v>125</v>
      </c>
      <c r="C18" s="2">
        <v>28125</v>
      </c>
      <c r="D18" s="52"/>
      <c r="E18" s="52">
        <v>3.2</v>
      </c>
      <c r="F18" s="53">
        <v>18.733575000000002</v>
      </c>
      <c r="G18" s="53">
        <f t="shared" si="4"/>
        <v>15.923538750000001</v>
      </c>
      <c r="H18" s="19">
        <f t="shared" si="0"/>
        <v>15.923538750000001</v>
      </c>
      <c r="I18" s="5">
        <f t="shared" si="1"/>
        <v>1178.3418675</v>
      </c>
      <c r="J18" s="54">
        <f>D18*H18</f>
        <v>0</v>
      </c>
      <c r="K18" s="22">
        <f t="shared" si="2"/>
        <v>0</v>
      </c>
      <c r="L18" s="16"/>
      <c r="M18" s="16"/>
    </row>
    <row r="19" spans="1:13" ht="15" customHeight="1">
      <c r="A19" s="85"/>
      <c r="B19" s="52">
        <v>150</v>
      </c>
      <c r="C19" s="2">
        <v>28150</v>
      </c>
      <c r="D19" s="52"/>
      <c r="E19" s="52">
        <v>4.9000000000000004</v>
      </c>
      <c r="F19" s="53">
        <v>28.060200000000002</v>
      </c>
      <c r="G19" s="53">
        <f t="shared" si="4"/>
        <v>23.85117</v>
      </c>
      <c r="H19" s="19">
        <f t="shared" si="0"/>
        <v>23.85117</v>
      </c>
      <c r="I19" s="5">
        <f t="shared" si="1"/>
        <v>1764.98658</v>
      </c>
      <c r="J19" s="54">
        <f>D19*H19</f>
        <v>0</v>
      </c>
      <c r="K19" s="22">
        <f t="shared" si="2"/>
        <v>0</v>
      </c>
      <c r="L19" s="16"/>
      <c r="M19" s="16"/>
    </row>
    <row r="20" spans="1:13" ht="15" customHeight="1" thickBot="1">
      <c r="A20" s="86"/>
      <c r="B20" s="60">
        <v>200</v>
      </c>
      <c r="C20" s="6">
        <v>28200</v>
      </c>
      <c r="D20" s="60"/>
      <c r="E20" s="60">
        <v>8.8000000000000007</v>
      </c>
      <c r="F20" s="61">
        <v>59.217374999999997</v>
      </c>
      <c r="G20" s="61">
        <f>F20*0.95</f>
        <v>56.256506249999994</v>
      </c>
      <c r="H20" s="20">
        <f t="shared" si="0"/>
        <v>56.256506249999994</v>
      </c>
      <c r="I20" s="7">
        <f t="shared" si="1"/>
        <v>4162.9814624999999</v>
      </c>
      <c r="J20" s="62">
        <f>D20*H20</f>
        <v>0</v>
      </c>
      <c r="K20" s="23">
        <f t="shared" si="2"/>
        <v>0</v>
      </c>
      <c r="L20" s="16"/>
      <c r="M20" s="16"/>
    </row>
    <row r="21" spans="1:13" ht="15" customHeight="1">
      <c r="A21" s="84" t="s">
        <v>53</v>
      </c>
      <c r="B21" s="49">
        <v>50</v>
      </c>
      <c r="C21" s="4">
        <v>27050</v>
      </c>
      <c r="D21" s="49"/>
      <c r="E21" s="49">
        <v>0.7</v>
      </c>
      <c r="F21" s="50">
        <v>5.6673749999999998</v>
      </c>
      <c r="G21" s="111">
        <f t="shared" si="4"/>
        <v>4.8172687499999993</v>
      </c>
      <c r="H21" s="18">
        <f t="shared" si="0"/>
        <v>4.8172687499999993</v>
      </c>
      <c r="I21" s="8">
        <f t="shared" si="1"/>
        <v>356.47788749999995</v>
      </c>
      <c r="J21" s="51">
        <f>D21*H21</f>
        <v>0</v>
      </c>
      <c r="K21" s="21">
        <f t="shared" si="2"/>
        <v>0</v>
      </c>
      <c r="L21" s="16"/>
      <c r="M21" s="16"/>
    </row>
    <row r="22" spans="1:13" ht="15" customHeight="1">
      <c r="A22" s="85"/>
      <c r="B22" s="52">
        <v>70</v>
      </c>
      <c r="C22" s="2">
        <v>27070</v>
      </c>
      <c r="D22" s="52"/>
      <c r="E22" s="52">
        <v>1.1000000000000001</v>
      </c>
      <c r="F22" s="53">
        <v>7.9611000000000001</v>
      </c>
      <c r="G22" s="53">
        <f t="shared" si="4"/>
        <v>6.7669350000000001</v>
      </c>
      <c r="H22" s="19">
        <f t="shared" si="0"/>
        <v>6.7669350000000001</v>
      </c>
      <c r="I22" s="5">
        <f t="shared" si="1"/>
        <v>500.75319000000002</v>
      </c>
      <c r="J22" s="54">
        <f>D22*H22</f>
        <v>0</v>
      </c>
      <c r="K22" s="22">
        <f t="shared" si="2"/>
        <v>0</v>
      </c>
      <c r="L22" s="16"/>
      <c r="M22" s="16"/>
    </row>
    <row r="23" spans="1:13" ht="15" customHeight="1">
      <c r="A23" s="85"/>
      <c r="B23" s="52">
        <v>80</v>
      </c>
      <c r="C23" s="2">
        <v>27080</v>
      </c>
      <c r="D23" s="52"/>
      <c r="E23" s="52">
        <v>1.2</v>
      </c>
      <c r="F23" s="53">
        <v>7.9611000000000001</v>
      </c>
      <c r="G23" s="53">
        <f t="shared" si="4"/>
        <v>6.7669350000000001</v>
      </c>
      <c r="H23" s="19">
        <f t="shared" si="0"/>
        <v>6.7669350000000001</v>
      </c>
      <c r="I23" s="5">
        <f t="shared" si="1"/>
        <v>500.75319000000002</v>
      </c>
      <c r="J23" s="54">
        <f>D23*H23</f>
        <v>0</v>
      </c>
      <c r="K23" s="22">
        <f t="shared" si="2"/>
        <v>0</v>
      </c>
      <c r="L23" s="16"/>
      <c r="M23" s="16"/>
    </row>
    <row r="24" spans="1:13" ht="15" customHeight="1">
      <c r="A24" s="85"/>
      <c r="B24" s="52">
        <v>100</v>
      </c>
      <c r="C24" s="2">
        <v>27100</v>
      </c>
      <c r="D24" s="52"/>
      <c r="E24" s="52">
        <v>1.9</v>
      </c>
      <c r="F24" s="53">
        <v>10.433325</v>
      </c>
      <c r="G24" s="53">
        <f t="shared" si="4"/>
        <v>8.8683262499999991</v>
      </c>
      <c r="H24" s="19">
        <f t="shared" si="0"/>
        <v>8.8683262499999991</v>
      </c>
      <c r="I24" s="5">
        <f t="shared" si="1"/>
        <v>656.2561424999999</v>
      </c>
      <c r="J24" s="54">
        <f>D24*H24</f>
        <v>0</v>
      </c>
      <c r="K24" s="22">
        <f t="shared" si="2"/>
        <v>0</v>
      </c>
      <c r="L24" s="16"/>
      <c r="M24" s="16"/>
    </row>
    <row r="25" spans="1:13" ht="15" customHeight="1">
      <c r="A25" s="85"/>
      <c r="B25" s="52">
        <v>125</v>
      </c>
      <c r="C25" s="2">
        <v>27125</v>
      </c>
      <c r="D25" s="52"/>
      <c r="E25" s="52">
        <v>2.9</v>
      </c>
      <c r="F25" s="53">
        <v>17.234175</v>
      </c>
      <c r="G25" s="53">
        <f t="shared" si="4"/>
        <v>14.64904875</v>
      </c>
      <c r="H25" s="19">
        <f t="shared" si="0"/>
        <v>14.64904875</v>
      </c>
      <c r="I25" s="5">
        <f t="shared" si="1"/>
        <v>1084.0296075000001</v>
      </c>
      <c r="J25" s="54">
        <f>D25*H25</f>
        <v>0</v>
      </c>
      <c r="K25" s="22">
        <f t="shared" si="2"/>
        <v>0</v>
      </c>
      <c r="L25" s="16"/>
      <c r="M25" s="16"/>
    </row>
    <row r="26" spans="1:13" ht="15" customHeight="1">
      <c r="A26" s="85"/>
      <c r="B26" s="52">
        <v>150</v>
      </c>
      <c r="C26" s="2">
        <v>27150</v>
      </c>
      <c r="D26" s="52"/>
      <c r="E26" s="52">
        <v>4.9000000000000004</v>
      </c>
      <c r="F26" s="53">
        <v>25.1328</v>
      </c>
      <c r="G26" s="53">
        <f t="shared" si="4"/>
        <v>21.362880000000001</v>
      </c>
      <c r="H26" s="19">
        <f t="shared" si="0"/>
        <v>21.362880000000001</v>
      </c>
      <c r="I26" s="5">
        <f t="shared" si="1"/>
        <v>1580.85312</v>
      </c>
      <c r="J26" s="54">
        <f>D26*H26</f>
        <v>0</v>
      </c>
      <c r="K26" s="22">
        <f t="shared" si="2"/>
        <v>0</v>
      </c>
      <c r="L26" s="16"/>
      <c r="M26" s="16"/>
    </row>
    <row r="27" spans="1:13" ht="15" customHeight="1" thickBot="1">
      <c r="A27" s="86"/>
      <c r="B27" s="60">
        <v>200</v>
      </c>
      <c r="C27" s="6">
        <v>27200</v>
      </c>
      <c r="D27" s="60"/>
      <c r="E27" s="60">
        <v>7.7</v>
      </c>
      <c r="F27" s="61">
        <v>75.210974999999991</v>
      </c>
      <c r="G27" s="61">
        <f>F27*0.95</f>
        <v>71.450426249999992</v>
      </c>
      <c r="H27" s="20">
        <f t="shared" si="0"/>
        <v>71.450426249999992</v>
      </c>
      <c r="I27" s="7">
        <f t="shared" si="1"/>
        <v>5287.3315424999992</v>
      </c>
      <c r="J27" s="62">
        <f>D27*H27</f>
        <v>0</v>
      </c>
      <c r="K27" s="23">
        <f t="shared" si="2"/>
        <v>0</v>
      </c>
      <c r="L27" s="16"/>
      <c r="M27" s="16"/>
    </row>
    <row r="28" spans="1:13" ht="15" customHeight="1">
      <c r="A28" s="84" t="s">
        <v>54</v>
      </c>
      <c r="B28" s="49">
        <v>50</v>
      </c>
      <c r="C28" s="4">
        <v>25050</v>
      </c>
      <c r="D28" s="49"/>
      <c r="E28" s="49">
        <v>0.5</v>
      </c>
      <c r="F28" s="50">
        <v>4.6053000000000006</v>
      </c>
      <c r="G28" s="111">
        <f t="shared" si="4"/>
        <v>3.9145050000000006</v>
      </c>
      <c r="H28" s="18">
        <f t="shared" si="0"/>
        <v>3.9145050000000006</v>
      </c>
      <c r="I28" s="8">
        <f t="shared" si="1"/>
        <v>289.67337000000003</v>
      </c>
      <c r="J28" s="51">
        <f>D28*H28</f>
        <v>0</v>
      </c>
      <c r="K28" s="21">
        <f t="shared" si="2"/>
        <v>0</v>
      </c>
      <c r="L28" s="16"/>
      <c r="M28" s="16"/>
    </row>
    <row r="29" spans="1:13" ht="15" customHeight="1">
      <c r="A29" s="85"/>
      <c r="B29" s="52">
        <v>70</v>
      </c>
      <c r="C29" s="2">
        <v>25070</v>
      </c>
      <c r="D29" s="52"/>
      <c r="E29" s="52">
        <v>0.9</v>
      </c>
      <c r="F29" s="53">
        <v>7.4345249999999998</v>
      </c>
      <c r="G29" s="53">
        <f t="shared" si="4"/>
        <v>6.3193462499999997</v>
      </c>
      <c r="H29" s="19">
        <f t="shared" si="0"/>
        <v>6.3193462499999997</v>
      </c>
      <c r="I29" s="5">
        <f t="shared" si="1"/>
        <v>467.63162249999999</v>
      </c>
      <c r="J29" s="54">
        <f>D29*H29</f>
        <v>0</v>
      </c>
      <c r="K29" s="22">
        <f t="shared" si="2"/>
        <v>0</v>
      </c>
      <c r="L29" s="16"/>
      <c r="M29" s="16"/>
    </row>
    <row r="30" spans="1:13" ht="15" customHeight="1">
      <c r="A30" s="85"/>
      <c r="B30" s="52">
        <v>80</v>
      </c>
      <c r="C30" s="2">
        <v>25080</v>
      </c>
      <c r="D30" s="52"/>
      <c r="E30" s="52">
        <v>1</v>
      </c>
      <c r="F30" s="53">
        <v>7.4345249999999998</v>
      </c>
      <c r="G30" s="53">
        <f t="shared" si="4"/>
        <v>6.3193462499999997</v>
      </c>
      <c r="H30" s="19">
        <f t="shared" si="0"/>
        <v>6.3193462499999997</v>
      </c>
      <c r="I30" s="5">
        <f t="shared" si="1"/>
        <v>467.63162249999999</v>
      </c>
      <c r="J30" s="54">
        <f>D30*H30</f>
        <v>0</v>
      </c>
      <c r="K30" s="22">
        <f t="shared" si="2"/>
        <v>0</v>
      </c>
      <c r="L30" s="16"/>
      <c r="M30" s="16"/>
    </row>
    <row r="31" spans="1:13" ht="15" customHeight="1">
      <c r="A31" s="85"/>
      <c r="B31" s="52">
        <v>100</v>
      </c>
      <c r="C31" s="2">
        <v>25100</v>
      </c>
      <c r="D31" s="52"/>
      <c r="E31" s="52">
        <v>1.2</v>
      </c>
      <c r="F31" s="53">
        <v>8.193150000000001</v>
      </c>
      <c r="G31" s="53">
        <f t="shared" si="4"/>
        <v>6.9641775000000008</v>
      </c>
      <c r="H31" s="19">
        <f t="shared" si="0"/>
        <v>6.9641775000000008</v>
      </c>
      <c r="I31" s="5">
        <f t="shared" si="1"/>
        <v>515.34913500000005</v>
      </c>
      <c r="J31" s="54">
        <f>D31*H31</f>
        <v>0</v>
      </c>
      <c r="K31" s="22">
        <f t="shared" si="2"/>
        <v>0</v>
      </c>
      <c r="L31" s="16"/>
      <c r="M31" s="16"/>
    </row>
    <row r="32" spans="1:13" ht="15" customHeight="1">
      <c r="A32" s="85"/>
      <c r="B32" s="52">
        <v>125</v>
      </c>
      <c r="C32" s="2">
        <v>25125</v>
      </c>
      <c r="D32" s="52"/>
      <c r="E32" s="52">
        <v>2.2999999999999998</v>
      </c>
      <c r="F32" s="53">
        <v>15.127875</v>
      </c>
      <c r="G32" s="53">
        <f t="shared" si="4"/>
        <v>12.858693749999999</v>
      </c>
      <c r="H32" s="19">
        <f t="shared" si="0"/>
        <v>12.858693749999999</v>
      </c>
      <c r="I32" s="5">
        <f t="shared" si="1"/>
        <v>951.54333749999989</v>
      </c>
      <c r="J32" s="54">
        <f>D32*H32</f>
        <v>0</v>
      </c>
      <c r="K32" s="22">
        <f t="shared" si="2"/>
        <v>0</v>
      </c>
      <c r="L32" s="16"/>
      <c r="M32" s="16"/>
    </row>
    <row r="33" spans="1:13" ht="15" customHeight="1">
      <c r="A33" s="85"/>
      <c r="B33" s="52">
        <v>150</v>
      </c>
      <c r="C33" s="2">
        <v>25150</v>
      </c>
      <c r="D33" s="52"/>
      <c r="E33" s="52">
        <v>3.5</v>
      </c>
      <c r="F33" s="53">
        <v>21.0273</v>
      </c>
      <c r="G33" s="53">
        <f t="shared" si="4"/>
        <v>17.873204999999999</v>
      </c>
      <c r="H33" s="19">
        <f t="shared" si="0"/>
        <v>17.873204999999999</v>
      </c>
      <c r="I33" s="5">
        <f t="shared" si="1"/>
        <v>1322.61717</v>
      </c>
      <c r="J33" s="54">
        <f>D33*H33</f>
        <v>0</v>
      </c>
      <c r="K33" s="22">
        <f t="shared" si="2"/>
        <v>0</v>
      </c>
      <c r="L33" s="16"/>
      <c r="M33" s="16"/>
    </row>
    <row r="34" spans="1:13" ht="15" customHeight="1">
      <c r="A34" s="85"/>
      <c r="B34" s="52">
        <v>200</v>
      </c>
      <c r="C34" s="2">
        <v>25200</v>
      </c>
      <c r="D34" s="52"/>
      <c r="E34" s="52">
        <v>6.5</v>
      </c>
      <c r="F34" s="53">
        <v>40.814025000000001</v>
      </c>
      <c r="G34" s="53">
        <f>F34*0.95</f>
        <v>38.773323749999996</v>
      </c>
      <c r="H34" s="19">
        <f t="shared" si="0"/>
        <v>38.773323749999996</v>
      </c>
      <c r="I34" s="5">
        <f t="shared" si="1"/>
        <v>2869.2259574999998</v>
      </c>
      <c r="J34" s="54">
        <f>D34*H34</f>
        <v>0</v>
      </c>
      <c r="K34" s="22">
        <f t="shared" si="2"/>
        <v>0</v>
      </c>
      <c r="L34" s="16"/>
      <c r="M34" s="16"/>
    </row>
    <row r="35" spans="1:13" ht="15" customHeight="1">
      <c r="A35" s="85"/>
      <c r="B35" s="52">
        <v>250</v>
      </c>
      <c r="C35" s="2">
        <v>25250</v>
      </c>
      <c r="D35" s="52"/>
      <c r="E35" s="52">
        <v>10.3</v>
      </c>
      <c r="F35" s="53">
        <v>98.210700000000017</v>
      </c>
      <c r="G35" s="53">
        <f t="shared" ref="G35:G36" si="6">F35*0.95</f>
        <v>93.300165000000007</v>
      </c>
      <c r="H35" s="19">
        <f t="shared" si="0"/>
        <v>93.300165000000007</v>
      </c>
      <c r="I35" s="5">
        <f t="shared" si="1"/>
        <v>6904.2122100000006</v>
      </c>
      <c r="J35" s="54">
        <f>D35*H35</f>
        <v>0</v>
      </c>
      <c r="K35" s="22">
        <f t="shared" si="2"/>
        <v>0</v>
      </c>
      <c r="L35" s="16"/>
      <c r="M35" s="16"/>
    </row>
    <row r="36" spans="1:13" ht="15" customHeight="1" thickBot="1">
      <c r="A36" s="86"/>
      <c r="B36" s="60">
        <v>300</v>
      </c>
      <c r="C36" s="6">
        <v>25300</v>
      </c>
      <c r="D36" s="60"/>
      <c r="E36" s="60">
        <v>17.3</v>
      </c>
      <c r="F36" s="61">
        <v>147.53025</v>
      </c>
      <c r="G36" s="61">
        <f t="shared" si="6"/>
        <v>140.15373749999998</v>
      </c>
      <c r="H36" s="20">
        <f t="shared" si="0"/>
        <v>140.15373749999998</v>
      </c>
      <c r="I36" s="7">
        <f t="shared" si="1"/>
        <v>10371.376574999998</v>
      </c>
      <c r="J36" s="62">
        <f>D36*H36</f>
        <v>0</v>
      </c>
      <c r="K36" s="23">
        <f t="shared" si="2"/>
        <v>0</v>
      </c>
      <c r="L36" s="16"/>
      <c r="M36" s="16"/>
    </row>
    <row r="37" spans="1:13" ht="15" customHeight="1">
      <c r="A37" s="101" t="s">
        <v>55</v>
      </c>
      <c r="B37" s="49">
        <v>50</v>
      </c>
      <c r="C37" s="4">
        <v>23050</v>
      </c>
      <c r="D37" s="49"/>
      <c r="E37" s="49">
        <v>0.5</v>
      </c>
      <c r="F37" s="50">
        <v>4.3732500000000005</v>
      </c>
      <c r="G37" s="111">
        <f t="shared" si="4"/>
        <v>3.7172625000000004</v>
      </c>
      <c r="H37" s="18">
        <f t="shared" si="0"/>
        <v>3.7172625000000004</v>
      </c>
      <c r="I37" s="8">
        <f t="shared" si="1"/>
        <v>275.07742500000001</v>
      </c>
      <c r="J37" s="51">
        <f>D37*H37</f>
        <v>0</v>
      </c>
      <c r="K37" s="21">
        <f t="shared" si="2"/>
        <v>0</v>
      </c>
      <c r="L37" s="16"/>
      <c r="M37" s="16"/>
    </row>
    <row r="38" spans="1:13" ht="15" customHeight="1">
      <c r="A38" s="102"/>
      <c r="B38" s="52">
        <v>70</v>
      </c>
      <c r="C38" s="2">
        <v>23070</v>
      </c>
      <c r="D38" s="52"/>
      <c r="E38" s="52">
        <v>0.7</v>
      </c>
      <c r="F38" s="53">
        <v>6.8186999999999998</v>
      </c>
      <c r="G38" s="53">
        <f t="shared" si="4"/>
        <v>5.7958949999999998</v>
      </c>
      <c r="H38" s="19">
        <f t="shared" si="0"/>
        <v>5.7958949999999998</v>
      </c>
      <c r="I38" s="5">
        <f t="shared" si="1"/>
        <v>428.89623</v>
      </c>
      <c r="J38" s="54">
        <f>D38*H38</f>
        <v>0</v>
      </c>
      <c r="K38" s="22">
        <f t="shared" si="2"/>
        <v>0</v>
      </c>
      <c r="L38" s="16"/>
      <c r="M38" s="16"/>
    </row>
    <row r="39" spans="1:13" ht="15" customHeight="1">
      <c r="A39" s="102"/>
      <c r="B39" s="52">
        <v>80</v>
      </c>
      <c r="C39" s="2">
        <v>23080</v>
      </c>
      <c r="D39" s="52"/>
      <c r="E39" s="52">
        <v>0.8</v>
      </c>
      <c r="F39" s="53">
        <v>6.8186999999999998</v>
      </c>
      <c r="G39" s="53">
        <f t="shared" si="4"/>
        <v>5.7958949999999998</v>
      </c>
      <c r="H39" s="19">
        <f t="shared" si="0"/>
        <v>5.7958949999999998</v>
      </c>
      <c r="I39" s="5">
        <f t="shared" si="1"/>
        <v>428.89623</v>
      </c>
      <c r="J39" s="54">
        <f>D39*H39</f>
        <v>0</v>
      </c>
      <c r="K39" s="22">
        <f t="shared" si="2"/>
        <v>0</v>
      </c>
      <c r="L39" s="16"/>
      <c r="M39" s="16"/>
    </row>
    <row r="40" spans="1:13" ht="15" customHeight="1">
      <c r="A40" s="102"/>
      <c r="B40" s="52">
        <v>100</v>
      </c>
      <c r="C40" s="2">
        <v>23100</v>
      </c>
      <c r="D40" s="52"/>
      <c r="E40" s="52">
        <v>1.3</v>
      </c>
      <c r="F40" s="53">
        <v>8.193150000000001</v>
      </c>
      <c r="G40" s="53">
        <f t="shared" si="4"/>
        <v>6.9641775000000008</v>
      </c>
      <c r="H40" s="19">
        <f t="shared" si="0"/>
        <v>6.9641775000000008</v>
      </c>
      <c r="I40" s="5">
        <f t="shared" si="1"/>
        <v>515.34913500000005</v>
      </c>
      <c r="J40" s="54">
        <f>D40*H40</f>
        <v>0</v>
      </c>
      <c r="K40" s="22">
        <f t="shared" si="2"/>
        <v>0</v>
      </c>
      <c r="L40" s="16"/>
      <c r="M40" s="16"/>
    </row>
    <row r="41" spans="1:13" ht="15" customHeight="1">
      <c r="A41" s="102"/>
      <c r="B41" s="52">
        <v>125</v>
      </c>
      <c r="C41" s="2">
        <v>23125</v>
      </c>
      <c r="D41" s="52"/>
      <c r="E41" s="52">
        <v>2</v>
      </c>
      <c r="F41" s="53">
        <v>14.074724999999999</v>
      </c>
      <c r="G41" s="53">
        <f t="shared" si="4"/>
        <v>11.96351625</v>
      </c>
      <c r="H41" s="19">
        <f t="shared" si="0"/>
        <v>11.96351625</v>
      </c>
      <c r="I41" s="5">
        <f t="shared" si="1"/>
        <v>885.30020249999995</v>
      </c>
      <c r="J41" s="54">
        <f>D41*H41</f>
        <v>0</v>
      </c>
      <c r="K41" s="22">
        <f t="shared" si="2"/>
        <v>0</v>
      </c>
      <c r="L41" s="16"/>
      <c r="M41" s="16"/>
    </row>
    <row r="42" spans="1:13" ht="15" customHeight="1">
      <c r="A42" s="102"/>
      <c r="B42" s="52">
        <v>150</v>
      </c>
      <c r="C42" s="2">
        <v>23150</v>
      </c>
      <c r="D42" s="52"/>
      <c r="E42" s="52">
        <v>3</v>
      </c>
      <c r="F42" s="53">
        <v>21.0273</v>
      </c>
      <c r="G42" s="53">
        <f t="shared" si="4"/>
        <v>17.873204999999999</v>
      </c>
      <c r="H42" s="19">
        <f t="shared" si="0"/>
        <v>17.873204999999999</v>
      </c>
      <c r="I42" s="5">
        <f t="shared" si="1"/>
        <v>1322.61717</v>
      </c>
      <c r="J42" s="54">
        <f>D42*H42</f>
        <v>0</v>
      </c>
      <c r="K42" s="22">
        <f t="shared" si="2"/>
        <v>0</v>
      </c>
      <c r="L42" s="16"/>
      <c r="M42" s="16"/>
    </row>
    <row r="43" spans="1:13" ht="15" customHeight="1">
      <c r="A43" s="102"/>
      <c r="B43" s="52">
        <v>200</v>
      </c>
      <c r="C43" s="2">
        <v>23200</v>
      </c>
      <c r="D43" s="52"/>
      <c r="E43" s="52">
        <v>5.4</v>
      </c>
      <c r="F43" s="53">
        <v>37.841999999999999</v>
      </c>
      <c r="G43" s="53">
        <f>F43*0.95</f>
        <v>35.9499</v>
      </c>
      <c r="H43" s="19">
        <f t="shared" si="0"/>
        <v>35.9499</v>
      </c>
      <c r="I43" s="5">
        <f t="shared" si="1"/>
        <v>2660.2925999999998</v>
      </c>
      <c r="J43" s="54">
        <f>D43*H43</f>
        <v>0</v>
      </c>
      <c r="K43" s="22">
        <f t="shared" si="2"/>
        <v>0</v>
      </c>
      <c r="L43" s="16"/>
      <c r="M43" s="16"/>
    </row>
    <row r="44" spans="1:13" ht="15" customHeight="1">
      <c r="A44" s="102"/>
      <c r="B44" s="52">
        <v>250</v>
      </c>
      <c r="C44" s="2">
        <v>23250</v>
      </c>
      <c r="D44" s="52"/>
      <c r="E44" s="52">
        <v>9.6999999999999993</v>
      </c>
      <c r="F44" s="53">
        <v>121.50494999999998</v>
      </c>
      <c r="G44" s="53">
        <f t="shared" ref="G44:G45" si="7">F44*0.95</f>
        <v>115.42970249999998</v>
      </c>
      <c r="H44" s="19">
        <f t="shared" si="0"/>
        <v>115.42970249999998</v>
      </c>
      <c r="I44" s="5">
        <f t="shared" si="1"/>
        <v>8541.7979849999974</v>
      </c>
      <c r="J44" s="54">
        <f>D44*H44</f>
        <v>0</v>
      </c>
      <c r="K44" s="22">
        <f t="shared" si="2"/>
        <v>0</v>
      </c>
      <c r="L44" s="16"/>
      <c r="M44" s="16"/>
    </row>
    <row r="45" spans="1:13" ht="15" customHeight="1" thickBot="1">
      <c r="A45" s="102"/>
      <c r="B45" s="63">
        <v>300</v>
      </c>
      <c r="C45" s="31">
        <v>23300</v>
      </c>
      <c r="D45" s="63"/>
      <c r="E45" s="63">
        <v>15.5</v>
      </c>
      <c r="F45" s="58">
        <v>144.69210000000001</v>
      </c>
      <c r="G45" s="61">
        <f t="shared" si="7"/>
        <v>137.45749499999999</v>
      </c>
      <c r="H45" s="28">
        <f t="shared" si="0"/>
        <v>137.45749499999999</v>
      </c>
      <c r="I45" s="29">
        <f t="shared" si="1"/>
        <v>10171.85463</v>
      </c>
      <c r="J45" s="59">
        <f>D45*H45</f>
        <v>0</v>
      </c>
      <c r="K45" s="30">
        <f t="shared" si="2"/>
        <v>0</v>
      </c>
      <c r="L45" s="16"/>
      <c r="M45" s="16"/>
    </row>
    <row r="46" spans="1:13" ht="15" customHeight="1">
      <c r="A46" s="84" t="s">
        <v>56</v>
      </c>
      <c r="B46" s="49">
        <v>50</v>
      </c>
      <c r="C46" s="4">
        <v>21050</v>
      </c>
      <c r="D46" s="49"/>
      <c r="E46" s="49">
        <v>0.4</v>
      </c>
      <c r="F46" s="50">
        <v>4.3018500000000008</v>
      </c>
      <c r="G46" s="111">
        <f t="shared" si="4"/>
        <v>3.6565725000000007</v>
      </c>
      <c r="H46" s="18">
        <f t="shared" si="0"/>
        <v>3.6565725000000007</v>
      </c>
      <c r="I46" s="8">
        <f t="shared" si="1"/>
        <v>270.58636500000006</v>
      </c>
      <c r="J46" s="51">
        <f>D46*H46</f>
        <v>0</v>
      </c>
      <c r="K46" s="21">
        <f t="shared" si="2"/>
        <v>0</v>
      </c>
      <c r="L46" s="16"/>
      <c r="M46" s="16"/>
    </row>
    <row r="47" spans="1:13" ht="15" customHeight="1">
      <c r="A47" s="85"/>
      <c r="B47" s="52">
        <v>70</v>
      </c>
      <c r="C47" s="2">
        <v>21070</v>
      </c>
      <c r="D47" s="52"/>
      <c r="E47" s="52">
        <v>0.6</v>
      </c>
      <c r="F47" s="53">
        <v>6.2742750000000003</v>
      </c>
      <c r="G47" s="53">
        <f t="shared" si="4"/>
        <v>5.33313375</v>
      </c>
      <c r="H47" s="19">
        <f t="shared" si="0"/>
        <v>5.33313375</v>
      </c>
      <c r="I47" s="5">
        <f t="shared" si="1"/>
        <v>394.65189750000002</v>
      </c>
      <c r="J47" s="54">
        <f>D47*H47</f>
        <v>0</v>
      </c>
      <c r="K47" s="22">
        <f t="shared" si="2"/>
        <v>0</v>
      </c>
      <c r="L47" s="16"/>
      <c r="M47" s="16"/>
    </row>
    <row r="48" spans="1:13" ht="15" customHeight="1">
      <c r="A48" s="85"/>
      <c r="B48" s="52">
        <v>80</v>
      </c>
      <c r="C48" s="2">
        <v>21080</v>
      </c>
      <c r="D48" s="52"/>
      <c r="E48" s="52">
        <v>0.7</v>
      </c>
      <c r="F48" s="53">
        <v>6.2742750000000003</v>
      </c>
      <c r="G48" s="53">
        <f t="shared" si="4"/>
        <v>5.33313375</v>
      </c>
      <c r="H48" s="19">
        <f t="shared" si="0"/>
        <v>5.33313375</v>
      </c>
      <c r="I48" s="5">
        <f t="shared" si="1"/>
        <v>394.65189750000002</v>
      </c>
      <c r="J48" s="54">
        <f>D48*H48</f>
        <v>0</v>
      </c>
      <c r="K48" s="22">
        <f t="shared" si="2"/>
        <v>0</v>
      </c>
      <c r="L48" s="16"/>
      <c r="M48" s="16"/>
    </row>
    <row r="49" spans="1:13" ht="15" customHeight="1">
      <c r="A49" s="85"/>
      <c r="B49" s="52">
        <v>100</v>
      </c>
      <c r="C49" s="2">
        <v>21100</v>
      </c>
      <c r="D49" s="52"/>
      <c r="E49" s="52">
        <v>1</v>
      </c>
      <c r="F49" s="53">
        <v>8.193150000000001</v>
      </c>
      <c r="G49" s="53">
        <f t="shared" si="4"/>
        <v>6.9641775000000008</v>
      </c>
      <c r="H49" s="19">
        <f t="shared" si="0"/>
        <v>6.9641775000000008</v>
      </c>
      <c r="I49" s="5">
        <f t="shared" si="1"/>
        <v>515.34913500000005</v>
      </c>
      <c r="J49" s="54">
        <f>D49*H49</f>
        <v>0</v>
      </c>
      <c r="K49" s="22">
        <f t="shared" si="2"/>
        <v>0</v>
      </c>
      <c r="L49" s="16"/>
      <c r="M49" s="16"/>
    </row>
    <row r="50" spans="1:13" ht="15" customHeight="1">
      <c r="A50" s="85"/>
      <c r="B50" s="52">
        <v>125</v>
      </c>
      <c r="C50" s="2">
        <v>21125</v>
      </c>
      <c r="D50" s="52"/>
      <c r="E50" s="52">
        <v>1.7</v>
      </c>
      <c r="F50" s="53">
        <v>13.967625</v>
      </c>
      <c r="G50" s="53">
        <f t="shared" si="4"/>
        <v>11.87248125</v>
      </c>
      <c r="H50" s="19">
        <f t="shared" si="0"/>
        <v>11.87248125</v>
      </c>
      <c r="I50" s="5">
        <f t="shared" si="1"/>
        <v>878.56361249999998</v>
      </c>
      <c r="J50" s="54">
        <f>D50*H50</f>
        <v>0</v>
      </c>
      <c r="K50" s="22">
        <f t="shared" si="2"/>
        <v>0</v>
      </c>
      <c r="L50" s="16"/>
      <c r="M50" s="16"/>
    </row>
    <row r="51" spans="1:13" ht="15" customHeight="1">
      <c r="A51" s="85"/>
      <c r="B51" s="52">
        <v>150</v>
      </c>
      <c r="C51" s="2">
        <v>21150</v>
      </c>
      <c r="D51" s="52"/>
      <c r="E51" s="52">
        <v>2.5</v>
      </c>
      <c r="F51" s="53">
        <v>21.0273</v>
      </c>
      <c r="G51" s="53">
        <f t="shared" si="4"/>
        <v>17.873204999999999</v>
      </c>
      <c r="H51" s="19">
        <f t="shared" si="0"/>
        <v>17.873204999999999</v>
      </c>
      <c r="I51" s="5">
        <f t="shared" si="1"/>
        <v>1322.61717</v>
      </c>
      <c r="J51" s="54">
        <f>D51*H51</f>
        <v>0</v>
      </c>
      <c r="K51" s="22">
        <f t="shared" si="2"/>
        <v>0</v>
      </c>
      <c r="L51" s="16"/>
      <c r="M51" s="16"/>
    </row>
    <row r="52" spans="1:13" ht="15" customHeight="1" thickBot="1">
      <c r="A52" s="86"/>
      <c r="B52" s="60">
        <v>200</v>
      </c>
      <c r="C52" s="6">
        <v>21200</v>
      </c>
      <c r="D52" s="60"/>
      <c r="E52" s="60">
        <v>4.5999999999999996</v>
      </c>
      <c r="F52" s="61">
        <v>34.343400000000003</v>
      </c>
      <c r="G52" s="61">
        <f>F52*0.95</f>
        <v>32.62623</v>
      </c>
      <c r="H52" s="20">
        <f t="shared" si="0"/>
        <v>32.62623</v>
      </c>
      <c r="I52" s="7">
        <f t="shared" si="1"/>
        <v>2414.3410199999998</v>
      </c>
      <c r="J52" s="62">
        <f>D52*H52</f>
        <v>0</v>
      </c>
      <c r="K52" s="23">
        <f t="shared" si="2"/>
        <v>0</v>
      </c>
      <c r="L52" s="16"/>
      <c r="M52" s="16"/>
    </row>
    <row r="53" spans="1:13" ht="15" customHeight="1">
      <c r="A53" s="93" t="s">
        <v>57</v>
      </c>
      <c r="B53" s="49">
        <v>70</v>
      </c>
      <c r="C53" s="4">
        <v>22070</v>
      </c>
      <c r="D53" s="49"/>
      <c r="E53" s="49">
        <v>2.6</v>
      </c>
      <c r="F53" s="50">
        <v>23.951620000000002</v>
      </c>
      <c r="G53" s="111">
        <f t="shared" si="4"/>
        <v>20.358877</v>
      </c>
      <c r="H53" s="18">
        <f t="shared" si="0"/>
        <v>20.358877</v>
      </c>
      <c r="I53" s="8">
        <f t="shared" si="1"/>
        <v>1506.556898</v>
      </c>
      <c r="J53" s="51">
        <f>D53*H53</f>
        <v>0</v>
      </c>
      <c r="K53" s="21">
        <f t="shared" si="2"/>
        <v>0</v>
      </c>
      <c r="L53" s="16"/>
      <c r="M53" s="16"/>
    </row>
    <row r="54" spans="1:13" ht="15" customHeight="1">
      <c r="A54" s="94"/>
      <c r="B54" s="52">
        <v>80</v>
      </c>
      <c r="C54" s="2">
        <v>22080</v>
      </c>
      <c r="D54" s="52"/>
      <c r="E54" s="52">
        <v>2.5</v>
      </c>
      <c r="F54" s="53">
        <v>26.33641333333334</v>
      </c>
      <c r="G54" s="53">
        <f t="shared" si="4"/>
        <v>22.385951333333338</v>
      </c>
      <c r="H54" s="19">
        <f t="shared" si="0"/>
        <v>22.385951333333338</v>
      </c>
      <c r="I54" s="5">
        <f t="shared" si="1"/>
        <v>1656.560398666667</v>
      </c>
      <c r="J54" s="54">
        <f>D54*H54</f>
        <v>0</v>
      </c>
      <c r="K54" s="22">
        <f t="shared" si="2"/>
        <v>0</v>
      </c>
      <c r="L54" s="16"/>
      <c r="M54" s="16"/>
    </row>
    <row r="55" spans="1:13" ht="15" customHeight="1" thickBot="1">
      <c r="A55" s="95"/>
      <c r="B55" s="60">
        <v>100</v>
      </c>
      <c r="C55" s="6">
        <v>22100</v>
      </c>
      <c r="D55" s="60"/>
      <c r="E55" s="60">
        <v>4.2</v>
      </c>
      <c r="F55" s="61">
        <v>28.436068333333338</v>
      </c>
      <c r="G55" s="61">
        <f t="shared" si="4"/>
        <v>24.170658083333336</v>
      </c>
      <c r="H55" s="20">
        <f t="shared" si="0"/>
        <v>24.170658083333336</v>
      </c>
      <c r="I55" s="7">
        <f t="shared" si="1"/>
        <v>1788.6286981666669</v>
      </c>
      <c r="J55" s="62">
        <f>D55*H55</f>
        <v>0</v>
      </c>
      <c r="K55" s="23">
        <f t="shared" si="2"/>
        <v>0</v>
      </c>
      <c r="L55" s="16"/>
      <c r="M55" s="16"/>
    </row>
    <row r="56" spans="1:13" ht="15" customHeight="1">
      <c r="A56" s="93" t="s">
        <v>58</v>
      </c>
      <c r="B56" s="49">
        <v>70</v>
      </c>
      <c r="C56" s="4">
        <v>24070</v>
      </c>
      <c r="D56" s="49"/>
      <c r="E56" s="49">
        <v>2.8</v>
      </c>
      <c r="F56" s="50">
        <v>23.873854999999999</v>
      </c>
      <c r="G56" s="111">
        <f t="shared" si="4"/>
        <v>20.292776749999998</v>
      </c>
      <c r="H56" s="18">
        <f t="shared" si="0"/>
        <v>20.292776749999998</v>
      </c>
      <c r="I56" s="8">
        <f t="shared" si="1"/>
        <v>1501.6654794999999</v>
      </c>
      <c r="J56" s="51">
        <f>D56*H56</f>
        <v>0</v>
      </c>
      <c r="K56" s="21">
        <f t="shared" si="2"/>
        <v>0</v>
      </c>
      <c r="L56" s="16"/>
      <c r="M56" s="16"/>
    </row>
    <row r="57" spans="1:13" ht="15" customHeight="1">
      <c r="A57" s="94"/>
      <c r="B57" s="52">
        <v>80</v>
      </c>
      <c r="C57" s="2">
        <v>24080</v>
      </c>
      <c r="D57" s="52"/>
      <c r="E57" s="52">
        <v>2.6</v>
      </c>
      <c r="F57" s="53">
        <v>26.33641333333334</v>
      </c>
      <c r="G57" s="53">
        <f t="shared" si="4"/>
        <v>22.385951333333338</v>
      </c>
      <c r="H57" s="19">
        <f t="shared" si="0"/>
        <v>22.385951333333338</v>
      </c>
      <c r="I57" s="5">
        <f t="shared" si="1"/>
        <v>1656.560398666667</v>
      </c>
      <c r="J57" s="54">
        <f>D57*H57</f>
        <v>0</v>
      </c>
      <c r="K57" s="22">
        <f t="shared" si="2"/>
        <v>0</v>
      </c>
      <c r="L57" s="16"/>
      <c r="M57" s="16"/>
    </row>
    <row r="58" spans="1:13" ht="15" customHeight="1" thickBot="1">
      <c r="A58" s="95"/>
      <c r="B58" s="60">
        <v>100</v>
      </c>
      <c r="C58" s="6">
        <v>24100</v>
      </c>
      <c r="D58" s="60"/>
      <c r="E58" s="60">
        <v>4.5999999999999996</v>
      </c>
      <c r="F58" s="61">
        <v>29.006345000000003</v>
      </c>
      <c r="G58" s="61">
        <f t="shared" si="4"/>
        <v>24.655393250000003</v>
      </c>
      <c r="H58" s="20">
        <f t="shared" si="0"/>
        <v>24.655393250000003</v>
      </c>
      <c r="I58" s="7">
        <f t="shared" si="1"/>
        <v>1824.4991005000002</v>
      </c>
      <c r="J58" s="62">
        <f>D58*H58</f>
        <v>0</v>
      </c>
      <c r="K58" s="23">
        <f t="shared" si="2"/>
        <v>0</v>
      </c>
      <c r="L58" s="16"/>
      <c r="M58" s="16"/>
    </row>
    <row r="59" spans="1:13" ht="15" customHeight="1">
      <c r="A59" s="84" t="s">
        <v>59</v>
      </c>
      <c r="B59" s="49">
        <v>70</v>
      </c>
      <c r="C59" s="4">
        <v>20070</v>
      </c>
      <c r="D59" s="49"/>
      <c r="E59" s="49">
        <v>3.2</v>
      </c>
      <c r="F59" s="50">
        <v>34.864641666666664</v>
      </c>
      <c r="G59" s="111">
        <f t="shared" si="4"/>
        <v>29.634945416666664</v>
      </c>
      <c r="H59" s="18">
        <f t="shared" si="0"/>
        <v>29.634945416666664</v>
      </c>
      <c r="I59" s="8">
        <f t="shared" si="1"/>
        <v>2192.9859608333331</v>
      </c>
      <c r="J59" s="51">
        <f>D59*H59</f>
        <v>0</v>
      </c>
      <c r="K59" s="21">
        <f t="shared" si="2"/>
        <v>0</v>
      </c>
      <c r="L59" s="16"/>
      <c r="M59" s="16"/>
    </row>
    <row r="60" spans="1:13" ht="15" customHeight="1">
      <c r="A60" s="85"/>
      <c r="B60" s="52">
        <v>80</v>
      </c>
      <c r="C60" s="2">
        <v>20080</v>
      </c>
      <c r="D60" s="52"/>
      <c r="E60" s="52">
        <v>3.2</v>
      </c>
      <c r="F60" s="53">
        <v>38.364066666666666</v>
      </c>
      <c r="G60" s="53">
        <f t="shared" si="4"/>
        <v>32.609456666666667</v>
      </c>
      <c r="H60" s="19">
        <f t="shared" si="0"/>
        <v>32.609456666666667</v>
      </c>
      <c r="I60" s="5">
        <f t="shared" si="1"/>
        <v>2413.0997933333333</v>
      </c>
      <c r="J60" s="54">
        <f>D60*H60</f>
        <v>0</v>
      </c>
      <c r="K60" s="22">
        <f t="shared" si="2"/>
        <v>0</v>
      </c>
      <c r="L60" s="16"/>
      <c r="M60" s="16"/>
    </row>
    <row r="61" spans="1:13" ht="15" customHeight="1">
      <c r="A61" s="85"/>
      <c r="B61" s="52">
        <v>100</v>
      </c>
      <c r="C61" s="2">
        <v>20100</v>
      </c>
      <c r="D61" s="52"/>
      <c r="E61" s="52">
        <v>4.8</v>
      </c>
      <c r="F61" s="53">
        <v>40.878468333333331</v>
      </c>
      <c r="G61" s="53">
        <f t="shared" si="4"/>
        <v>34.746698083333328</v>
      </c>
      <c r="H61" s="19">
        <f t="shared" si="0"/>
        <v>34.746698083333328</v>
      </c>
      <c r="I61" s="5">
        <f t="shared" si="1"/>
        <v>2571.2556581666663</v>
      </c>
      <c r="J61" s="54">
        <f>D61*H61</f>
        <v>0</v>
      </c>
      <c r="K61" s="22">
        <f t="shared" si="2"/>
        <v>0</v>
      </c>
      <c r="L61" s="16"/>
      <c r="M61" s="16"/>
    </row>
    <row r="62" spans="1:13" ht="15" customHeight="1">
      <c r="A62" s="85"/>
      <c r="B62" s="52">
        <v>125</v>
      </c>
      <c r="C62" s="2">
        <v>20125</v>
      </c>
      <c r="D62" s="52"/>
      <c r="E62" s="52">
        <v>6.8</v>
      </c>
      <c r="F62" s="53">
        <v>56.172251666666675</v>
      </c>
      <c r="G62" s="53">
        <f t="shared" si="4"/>
        <v>47.746413916666675</v>
      </c>
      <c r="H62" s="19">
        <f t="shared" si="0"/>
        <v>47.746413916666675</v>
      </c>
      <c r="I62" s="5">
        <f t="shared" si="1"/>
        <v>3533.2346298333341</v>
      </c>
      <c r="J62" s="54">
        <f>D62*H62</f>
        <v>0</v>
      </c>
      <c r="K62" s="22">
        <f t="shared" si="2"/>
        <v>0</v>
      </c>
      <c r="L62" s="16"/>
      <c r="M62" s="16"/>
    </row>
    <row r="63" spans="1:13" ht="15" customHeight="1" thickBot="1">
      <c r="A63" s="85"/>
      <c r="B63" s="63">
        <v>150</v>
      </c>
      <c r="C63" s="31">
        <v>20150</v>
      </c>
      <c r="D63" s="63"/>
      <c r="E63" s="63">
        <v>9.6</v>
      </c>
      <c r="F63" s="58">
        <v>79.009240000000005</v>
      </c>
      <c r="G63" s="61">
        <f t="shared" si="4"/>
        <v>67.157854</v>
      </c>
      <c r="H63" s="28">
        <f t="shared" si="0"/>
        <v>67.157854</v>
      </c>
      <c r="I63" s="29">
        <f t="shared" si="1"/>
        <v>4969.6811960000005</v>
      </c>
      <c r="J63" s="59">
        <f>D63*H63</f>
        <v>0</v>
      </c>
      <c r="K63" s="30">
        <f t="shared" si="2"/>
        <v>0</v>
      </c>
      <c r="L63" s="16"/>
      <c r="M63" s="16"/>
    </row>
    <row r="64" spans="1:13" ht="15" customHeight="1">
      <c r="A64" s="84" t="s">
        <v>60</v>
      </c>
      <c r="B64" s="49">
        <v>50</v>
      </c>
      <c r="C64" s="4">
        <v>26050</v>
      </c>
      <c r="D64" s="49"/>
      <c r="E64" s="49">
        <v>1.2</v>
      </c>
      <c r="F64" s="50">
        <v>9.5676000000000005</v>
      </c>
      <c r="G64" s="111">
        <f t="shared" si="4"/>
        <v>8.13246</v>
      </c>
      <c r="H64" s="18">
        <f t="shared" si="0"/>
        <v>8.13246</v>
      </c>
      <c r="I64" s="8">
        <f t="shared" si="1"/>
        <v>601.80204000000003</v>
      </c>
      <c r="J64" s="51">
        <f>D64*H64</f>
        <v>0</v>
      </c>
      <c r="K64" s="21">
        <f t="shared" si="2"/>
        <v>0</v>
      </c>
      <c r="L64" s="16"/>
      <c r="M64" s="16"/>
    </row>
    <row r="65" spans="1:13" ht="15" customHeight="1">
      <c r="A65" s="85"/>
      <c r="B65" s="52">
        <v>70</v>
      </c>
      <c r="C65" s="2">
        <v>26070</v>
      </c>
      <c r="D65" s="52"/>
      <c r="E65" s="52">
        <v>1.8</v>
      </c>
      <c r="F65" s="53">
        <v>15.395625000000001</v>
      </c>
      <c r="G65" s="53">
        <f t="shared" si="4"/>
        <v>13.086281250000001</v>
      </c>
      <c r="H65" s="19">
        <f t="shared" si="0"/>
        <v>13.086281250000001</v>
      </c>
      <c r="I65" s="5">
        <f t="shared" si="1"/>
        <v>968.38481250000007</v>
      </c>
      <c r="J65" s="54">
        <f>D65*H65</f>
        <v>0</v>
      </c>
      <c r="K65" s="22">
        <f t="shared" si="2"/>
        <v>0</v>
      </c>
      <c r="L65" s="16"/>
      <c r="M65" s="16"/>
    </row>
    <row r="66" spans="1:13" ht="15" customHeight="1">
      <c r="A66" s="85"/>
      <c r="B66" s="52">
        <v>80</v>
      </c>
      <c r="C66" s="2">
        <v>26080</v>
      </c>
      <c r="D66" s="52"/>
      <c r="E66" s="52">
        <v>2</v>
      </c>
      <c r="F66" s="53">
        <v>15.395625000000001</v>
      </c>
      <c r="G66" s="53">
        <f t="shared" si="4"/>
        <v>13.086281250000001</v>
      </c>
      <c r="H66" s="19">
        <f t="shared" si="0"/>
        <v>13.086281250000001</v>
      </c>
      <c r="I66" s="5">
        <f t="shared" si="1"/>
        <v>968.38481250000007</v>
      </c>
      <c r="J66" s="54">
        <f>D66*H66</f>
        <v>0</v>
      </c>
      <c r="K66" s="22">
        <f t="shared" si="2"/>
        <v>0</v>
      </c>
      <c r="L66" s="16"/>
      <c r="M66" s="16"/>
    </row>
    <row r="67" spans="1:13" ht="15" customHeight="1">
      <c r="A67" s="85"/>
      <c r="B67" s="52">
        <v>100</v>
      </c>
      <c r="C67" s="2">
        <v>26100</v>
      </c>
      <c r="D67" s="52"/>
      <c r="E67" s="52">
        <v>3.2</v>
      </c>
      <c r="F67" s="53">
        <v>22.580249999999999</v>
      </c>
      <c r="G67" s="53">
        <f t="shared" si="4"/>
        <v>19.193212499999998</v>
      </c>
      <c r="H67" s="19">
        <f t="shared" si="0"/>
        <v>19.193212499999998</v>
      </c>
      <c r="I67" s="5">
        <f t="shared" si="1"/>
        <v>1420.2977249999999</v>
      </c>
      <c r="J67" s="54">
        <f>D67*H67</f>
        <v>0</v>
      </c>
      <c r="K67" s="22">
        <f t="shared" si="2"/>
        <v>0</v>
      </c>
      <c r="L67" s="16"/>
      <c r="M67" s="16"/>
    </row>
    <row r="68" spans="1:13" ht="15" customHeight="1">
      <c r="A68" s="85"/>
      <c r="B68" s="52">
        <v>125</v>
      </c>
      <c r="C68" s="2">
        <v>26125</v>
      </c>
      <c r="D68" s="52"/>
      <c r="E68" s="52">
        <v>4.5999999999999996</v>
      </c>
      <c r="F68" s="53">
        <v>42.2331</v>
      </c>
      <c r="G68" s="53">
        <f t="shared" si="4"/>
        <v>35.898134999999996</v>
      </c>
      <c r="H68" s="19">
        <f t="shared" ref="H68:H131" si="8">G68*$A$1</f>
        <v>35.898134999999996</v>
      </c>
      <c r="I68" s="5">
        <f t="shared" ref="I68:I131" si="9">H68*$I$1</f>
        <v>2656.4619899999998</v>
      </c>
      <c r="J68" s="54">
        <f>D68*H68</f>
        <v>0</v>
      </c>
      <c r="K68" s="22">
        <f t="shared" ref="K68:K131" si="10">D68*E68</f>
        <v>0</v>
      </c>
      <c r="L68" s="16"/>
      <c r="M68" s="16"/>
    </row>
    <row r="69" spans="1:13" ht="15" customHeight="1" thickBot="1">
      <c r="A69" s="86"/>
      <c r="B69" s="60">
        <v>150</v>
      </c>
      <c r="C69" s="6">
        <v>26150</v>
      </c>
      <c r="D69" s="60"/>
      <c r="E69" s="6">
        <v>7</v>
      </c>
      <c r="F69" s="61">
        <v>58.253474999999995</v>
      </c>
      <c r="G69" s="61">
        <f t="shared" ref="G69:G132" si="11">F69*0.85</f>
        <v>49.515453749999992</v>
      </c>
      <c r="H69" s="20">
        <f t="shared" si="8"/>
        <v>49.515453749999992</v>
      </c>
      <c r="I69" s="7">
        <f t="shared" si="9"/>
        <v>3664.1435774999995</v>
      </c>
      <c r="J69" s="62">
        <f>D69*H69</f>
        <v>0</v>
      </c>
      <c r="K69" s="23">
        <f t="shared" si="10"/>
        <v>0</v>
      </c>
      <c r="L69" s="16"/>
      <c r="M69" s="16"/>
    </row>
    <row r="70" spans="1:13" ht="15" customHeight="1">
      <c r="A70" s="84" t="s">
        <v>112</v>
      </c>
      <c r="B70" s="49" t="s">
        <v>0</v>
      </c>
      <c r="C70" s="4">
        <v>35050</v>
      </c>
      <c r="D70" s="49"/>
      <c r="E70" s="50">
        <v>0.9</v>
      </c>
      <c r="F70" s="50">
        <v>9.2998499999999993</v>
      </c>
      <c r="G70" s="111">
        <f t="shared" si="11"/>
        <v>7.9048724999999989</v>
      </c>
      <c r="H70" s="18">
        <f t="shared" si="8"/>
        <v>7.9048724999999989</v>
      </c>
      <c r="I70" s="8">
        <f t="shared" si="9"/>
        <v>584.96056499999986</v>
      </c>
      <c r="J70" s="51">
        <f>D70*H70</f>
        <v>0</v>
      </c>
      <c r="K70" s="21">
        <f t="shared" si="10"/>
        <v>0</v>
      </c>
      <c r="L70" s="16"/>
      <c r="M70" s="16"/>
    </row>
    <row r="71" spans="1:13" ht="15" customHeight="1">
      <c r="A71" s="85"/>
      <c r="B71" s="52" t="s">
        <v>22</v>
      </c>
      <c r="C71" s="2">
        <v>37050</v>
      </c>
      <c r="D71" s="52"/>
      <c r="E71" s="53">
        <v>1.4</v>
      </c>
      <c r="F71" s="53">
        <v>12.22725</v>
      </c>
      <c r="G71" s="53">
        <f t="shared" si="11"/>
        <v>10.393162499999999</v>
      </c>
      <c r="H71" s="19">
        <f t="shared" si="8"/>
        <v>10.393162499999999</v>
      </c>
      <c r="I71" s="5">
        <f t="shared" si="9"/>
        <v>769.09402499999987</v>
      </c>
      <c r="J71" s="54">
        <f>D71*H71</f>
        <v>0</v>
      </c>
      <c r="K71" s="22">
        <f t="shared" si="10"/>
        <v>0</v>
      </c>
      <c r="L71" s="16"/>
      <c r="M71" s="16"/>
    </row>
    <row r="72" spans="1:13" ht="15" customHeight="1">
      <c r="A72" s="85"/>
      <c r="B72" s="52" t="s">
        <v>33</v>
      </c>
      <c r="C72" s="2">
        <v>37070</v>
      </c>
      <c r="D72" s="52"/>
      <c r="E72" s="53">
        <v>1.7</v>
      </c>
      <c r="F72" s="53">
        <v>13.628475</v>
      </c>
      <c r="G72" s="53">
        <f t="shared" si="11"/>
        <v>11.58420375</v>
      </c>
      <c r="H72" s="19">
        <f t="shared" si="8"/>
        <v>11.58420375</v>
      </c>
      <c r="I72" s="5">
        <f t="shared" si="9"/>
        <v>857.23107750000008</v>
      </c>
      <c r="J72" s="54">
        <f>D72*H72</f>
        <v>0</v>
      </c>
      <c r="K72" s="22">
        <f t="shared" si="10"/>
        <v>0</v>
      </c>
      <c r="L72" s="16"/>
      <c r="M72" s="16"/>
    </row>
    <row r="73" spans="1:13" ht="15" customHeight="1">
      <c r="A73" s="85"/>
      <c r="B73" s="52" t="s">
        <v>29</v>
      </c>
      <c r="C73" s="2">
        <v>38050</v>
      </c>
      <c r="D73" s="52"/>
      <c r="E73" s="53">
        <v>1.5</v>
      </c>
      <c r="F73" s="53">
        <v>12.6105</v>
      </c>
      <c r="G73" s="53">
        <f t="shared" si="11"/>
        <v>10.718925</v>
      </c>
      <c r="H73" s="19">
        <f t="shared" si="8"/>
        <v>10.718925</v>
      </c>
      <c r="I73" s="5">
        <f t="shared" si="9"/>
        <v>793.20045000000005</v>
      </c>
      <c r="J73" s="54">
        <f>D73*H73</f>
        <v>0</v>
      </c>
      <c r="K73" s="22">
        <f t="shared" si="10"/>
        <v>0</v>
      </c>
      <c r="L73" s="16"/>
      <c r="M73" s="16"/>
    </row>
    <row r="74" spans="1:13" ht="15" customHeight="1">
      <c r="A74" s="85"/>
      <c r="B74" s="52" t="s">
        <v>34</v>
      </c>
      <c r="C74" s="2">
        <v>38080</v>
      </c>
      <c r="D74" s="52"/>
      <c r="E74" s="53">
        <v>1.7</v>
      </c>
      <c r="F74" s="53">
        <v>13.628475</v>
      </c>
      <c r="G74" s="53">
        <f t="shared" si="11"/>
        <v>11.58420375</v>
      </c>
      <c r="H74" s="19">
        <f t="shared" si="8"/>
        <v>11.58420375</v>
      </c>
      <c r="I74" s="5">
        <f t="shared" si="9"/>
        <v>857.23107750000008</v>
      </c>
      <c r="J74" s="54">
        <f>D74*H74</f>
        <v>0</v>
      </c>
      <c r="K74" s="22">
        <f t="shared" si="10"/>
        <v>0</v>
      </c>
      <c r="L74" s="16"/>
      <c r="M74" s="16"/>
    </row>
    <row r="75" spans="1:13" ht="15" customHeight="1">
      <c r="A75" s="85"/>
      <c r="B75" s="52" t="s">
        <v>1</v>
      </c>
      <c r="C75" s="2">
        <v>31050</v>
      </c>
      <c r="D75" s="52"/>
      <c r="E75" s="53">
        <v>2.1</v>
      </c>
      <c r="F75" s="53">
        <v>13.967625</v>
      </c>
      <c r="G75" s="53">
        <f t="shared" si="11"/>
        <v>11.87248125</v>
      </c>
      <c r="H75" s="19">
        <f t="shared" si="8"/>
        <v>11.87248125</v>
      </c>
      <c r="I75" s="5">
        <f t="shared" si="9"/>
        <v>878.56361249999998</v>
      </c>
      <c r="J75" s="54">
        <f>D75*H75</f>
        <v>0</v>
      </c>
      <c r="K75" s="22">
        <f t="shared" si="10"/>
        <v>0</v>
      </c>
      <c r="L75" s="16"/>
      <c r="M75" s="16"/>
    </row>
    <row r="76" spans="1:13" ht="15" customHeight="1">
      <c r="A76" s="85"/>
      <c r="B76" s="52" t="s">
        <v>2</v>
      </c>
      <c r="C76" s="2">
        <v>31070</v>
      </c>
      <c r="D76" s="52"/>
      <c r="E76" s="53">
        <v>2.4</v>
      </c>
      <c r="F76" s="53">
        <v>15.815099999999999</v>
      </c>
      <c r="G76" s="53">
        <f t="shared" si="11"/>
        <v>13.442834999999999</v>
      </c>
      <c r="H76" s="19">
        <f t="shared" si="8"/>
        <v>13.442834999999999</v>
      </c>
      <c r="I76" s="5">
        <f t="shared" si="9"/>
        <v>994.76978999999994</v>
      </c>
      <c r="J76" s="54">
        <f>D76*H76</f>
        <v>0</v>
      </c>
      <c r="K76" s="22">
        <f t="shared" si="10"/>
        <v>0</v>
      </c>
      <c r="L76" s="16"/>
      <c r="M76" s="16"/>
    </row>
    <row r="77" spans="1:13" ht="15" customHeight="1">
      <c r="A77" s="85"/>
      <c r="B77" s="52" t="s">
        <v>30</v>
      </c>
      <c r="C77" s="2">
        <v>31080</v>
      </c>
      <c r="D77" s="52"/>
      <c r="E77" s="53">
        <v>2.6</v>
      </c>
      <c r="F77" s="53">
        <v>15.815099999999999</v>
      </c>
      <c r="G77" s="53">
        <f t="shared" si="11"/>
        <v>13.442834999999999</v>
      </c>
      <c r="H77" s="19">
        <f t="shared" si="8"/>
        <v>13.442834999999999</v>
      </c>
      <c r="I77" s="5">
        <f t="shared" si="9"/>
        <v>994.76978999999994</v>
      </c>
      <c r="J77" s="54">
        <f>D77*H77</f>
        <v>0</v>
      </c>
      <c r="K77" s="22">
        <f t="shared" si="10"/>
        <v>0</v>
      </c>
      <c r="L77" s="16"/>
      <c r="M77" s="16"/>
    </row>
    <row r="78" spans="1:13" ht="15" customHeight="1">
      <c r="A78" s="85"/>
      <c r="B78" s="52" t="s">
        <v>3</v>
      </c>
      <c r="C78" s="2">
        <v>31010</v>
      </c>
      <c r="D78" s="52"/>
      <c r="E78" s="53">
        <v>2.9</v>
      </c>
      <c r="F78" s="53">
        <v>15.815099999999999</v>
      </c>
      <c r="G78" s="53">
        <f t="shared" si="11"/>
        <v>13.442834999999999</v>
      </c>
      <c r="H78" s="19">
        <f t="shared" si="8"/>
        <v>13.442834999999999</v>
      </c>
      <c r="I78" s="5">
        <f t="shared" si="9"/>
        <v>994.76978999999994</v>
      </c>
      <c r="J78" s="54">
        <f>D78*H78</f>
        <v>0</v>
      </c>
      <c r="K78" s="22">
        <f t="shared" si="10"/>
        <v>0</v>
      </c>
      <c r="L78" s="16"/>
      <c r="M78" s="16"/>
    </row>
    <row r="79" spans="1:13" ht="15" customHeight="1">
      <c r="A79" s="85"/>
      <c r="B79" s="52" t="s">
        <v>23</v>
      </c>
      <c r="C79" s="2">
        <v>31250</v>
      </c>
      <c r="D79" s="52"/>
      <c r="E79" s="53">
        <v>3</v>
      </c>
      <c r="F79" s="53">
        <v>22.580249999999999</v>
      </c>
      <c r="G79" s="53">
        <f t="shared" si="11"/>
        <v>19.193212499999998</v>
      </c>
      <c r="H79" s="19">
        <f t="shared" si="8"/>
        <v>19.193212499999998</v>
      </c>
      <c r="I79" s="5">
        <f t="shared" si="9"/>
        <v>1420.2977249999999</v>
      </c>
      <c r="J79" s="54">
        <f>D79*H79</f>
        <v>0</v>
      </c>
      <c r="K79" s="22">
        <f t="shared" si="10"/>
        <v>0</v>
      </c>
      <c r="L79" s="16"/>
      <c r="M79" s="16"/>
    </row>
    <row r="80" spans="1:13" ht="15" customHeight="1">
      <c r="A80" s="85"/>
      <c r="B80" s="52" t="s">
        <v>24</v>
      </c>
      <c r="C80" s="2">
        <v>31270</v>
      </c>
      <c r="D80" s="52"/>
      <c r="E80" s="53">
        <v>3.4</v>
      </c>
      <c r="F80" s="53">
        <v>27.953100000000003</v>
      </c>
      <c r="G80" s="53">
        <f t="shared" si="11"/>
        <v>23.760135000000002</v>
      </c>
      <c r="H80" s="19">
        <f t="shared" si="8"/>
        <v>23.760135000000002</v>
      </c>
      <c r="I80" s="5">
        <f t="shared" si="9"/>
        <v>1758.24999</v>
      </c>
      <c r="J80" s="54">
        <f>D80*H80</f>
        <v>0</v>
      </c>
      <c r="K80" s="22">
        <f t="shared" si="10"/>
        <v>0</v>
      </c>
      <c r="L80" s="16"/>
      <c r="M80" s="16"/>
    </row>
    <row r="81" spans="1:13" ht="15" customHeight="1">
      <c r="A81" s="85"/>
      <c r="B81" s="52" t="s">
        <v>31</v>
      </c>
      <c r="C81" s="2">
        <v>31280</v>
      </c>
      <c r="D81" s="52"/>
      <c r="E81" s="53">
        <v>3.4</v>
      </c>
      <c r="F81" s="53">
        <v>27.953100000000003</v>
      </c>
      <c r="G81" s="53">
        <f t="shared" si="11"/>
        <v>23.760135000000002</v>
      </c>
      <c r="H81" s="19">
        <f t="shared" si="8"/>
        <v>23.760135000000002</v>
      </c>
      <c r="I81" s="5">
        <f t="shared" si="9"/>
        <v>1758.24999</v>
      </c>
      <c r="J81" s="54">
        <f>D81*H81</f>
        <v>0</v>
      </c>
      <c r="K81" s="22">
        <f t="shared" si="10"/>
        <v>0</v>
      </c>
      <c r="L81" s="16"/>
      <c r="M81" s="16"/>
    </row>
    <row r="82" spans="1:13" ht="15" customHeight="1">
      <c r="A82" s="85"/>
      <c r="B82" s="52" t="s">
        <v>4</v>
      </c>
      <c r="C82" s="2">
        <v>31210</v>
      </c>
      <c r="D82" s="52"/>
      <c r="E82" s="53">
        <v>4</v>
      </c>
      <c r="F82" s="53">
        <v>30.327149999999996</v>
      </c>
      <c r="G82" s="53">
        <f t="shared" si="11"/>
        <v>25.778077499999995</v>
      </c>
      <c r="H82" s="19">
        <f t="shared" si="8"/>
        <v>25.778077499999995</v>
      </c>
      <c r="I82" s="5">
        <f t="shared" si="9"/>
        <v>1907.5777349999996</v>
      </c>
      <c r="J82" s="54">
        <f>D82*H82</f>
        <v>0</v>
      </c>
      <c r="K82" s="22">
        <f t="shared" si="10"/>
        <v>0</v>
      </c>
      <c r="L82" s="16"/>
      <c r="M82" s="16"/>
    </row>
    <row r="83" spans="1:13" ht="15" customHeight="1">
      <c r="A83" s="85"/>
      <c r="B83" s="52" t="s">
        <v>5</v>
      </c>
      <c r="C83" s="2">
        <v>31212</v>
      </c>
      <c r="D83" s="52"/>
      <c r="E83" s="53">
        <v>4.5999999999999996</v>
      </c>
      <c r="F83" s="53">
        <v>38.306100000000001</v>
      </c>
      <c r="G83" s="53">
        <f t="shared" si="11"/>
        <v>32.560184999999997</v>
      </c>
      <c r="H83" s="19">
        <f t="shared" si="8"/>
        <v>32.560184999999997</v>
      </c>
      <c r="I83" s="5">
        <f t="shared" si="9"/>
        <v>2409.4536899999998</v>
      </c>
      <c r="J83" s="54">
        <f>D83*H83</f>
        <v>0</v>
      </c>
      <c r="K83" s="22">
        <f t="shared" si="10"/>
        <v>0</v>
      </c>
      <c r="L83" s="16"/>
      <c r="M83" s="16"/>
    </row>
    <row r="84" spans="1:13" ht="15" customHeight="1">
      <c r="A84" s="85"/>
      <c r="B84" s="52" t="s">
        <v>25</v>
      </c>
      <c r="C84" s="2">
        <v>31550</v>
      </c>
      <c r="D84" s="52"/>
      <c r="E84" s="53">
        <v>4.4000000000000004</v>
      </c>
      <c r="F84" s="53">
        <v>42.474075000000006</v>
      </c>
      <c r="G84" s="53">
        <f t="shared" si="11"/>
        <v>36.102963750000008</v>
      </c>
      <c r="H84" s="19">
        <f t="shared" si="8"/>
        <v>36.102963750000008</v>
      </c>
      <c r="I84" s="5">
        <f t="shared" si="9"/>
        <v>2671.6193175000008</v>
      </c>
      <c r="J84" s="54">
        <f>D84*H84</f>
        <v>0</v>
      </c>
      <c r="K84" s="22">
        <f t="shared" si="10"/>
        <v>0</v>
      </c>
      <c r="L84" s="16"/>
      <c r="M84" s="16"/>
    </row>
    <row r="85" spans="1:13" ht="15" customHeight="1">
      <c r="A85" s="85"/>
      <c r="B85" s="52" t="s">
        <v>26</v>
      </c>
      <c r="C85" s="2">
        <v>31570</v>
      </c>
      <c r="D85" s="52"/>
      <c r="E85" s="52">
        <v>4.7</v>
      </c>
      <c r="F85" s="53">
        <v>43.280999999999999</v>
      </c>
      <c r="G85" s="53">
        <f t="shared" si="11"/>
        <v>36.788849999999996</v>
      </c>
      <c r="H85" s="19">
        <f t="shared" si="8"/>
        <v>36.788849999999996</v>
      </c>
      <c r="I85" s="5">
        <f t="shared" si="9"/>
        <v>2722.3748999999998</v>
      </c>
      <c r="J85" s="54">
        <f>D85*H85</f>
        <v>0</v>
      </c>
      <c r="K85" s="22">
        <f t="shared" si="10"/>
        <v>0</v>
      </c>
      <c r="L85" s="16"/>
      <c r="M85" s="16"/>
    </row>
    <row r="86" spans="1:13" ht="15" customHeight="1">
      <c r="A86" s="85"/>
      <c r="B86" s="52" t="s">
        <v>32</v>
      </c>
      <c r="C86" s="2">
        <v>31580</v>
      </c>
      <c r="D86" s="52"/>
      <c r="E86" s="52">
        <v>4.3600000000000003</v>
      </c>
      <c r="F86" s="53">
        <v>43.280999999999999</v>
      </c>
      <c r="G86" s="53">
        <f t="shared" si="11"/>
        <v>36.788849999999996</v>
      </c>
      <c r="H86" s="19">
        <f t="shared" si="8"/>
        <v>36.788849999999996</v>
      </c>
      <c r="I86" s="5">
        <f t="shared" si="9"/>
        <v>2722.3748999999998</v>
      </c>
      <c r="J86" s="54">
        <f>D86*H86</f>
        <v>0</v>
      </c>
      <c r="K86" s="22">
        <f t="shared" si="10"/>
        <v>0</v>
      </c>
      <c r="L86" s="16"/>
      <c r="M86" s="16"/>
    </row>
    <row r="87" spans="1:13" ht="15" customHeight="1">
      <c r="A87" s="85"/>
      <c r="B87" s="52" t="s">
        <v>6</v>
      </c>
      <c r="C87" s="2">
        <v>31510</v>
      </c>
      <c r="D87" s="52"/>
      <c r="E87" s="53">
        <v>5.5</v>
      </c>
      <c r="F87" s="53">
        <v>43.848525000000002</v>
      </c>
      <c r="G87" s="53">
        <f t="shared" si="11"/>
        <v>37.271246250000004</v>
      </c>
      <c r="H87" s="19">
        <f t="shared" si="8"/>
        <v>37.271246250000004</v>
      </c>
      <c r="I87" s="5">
        <f t="shared" si="9"/>
        <v>2758.0722225000004</v>
      </c>
      <c r="J87" s="54">
        <f>D87*H87</f>
        <v>0</v>
      </c>
      <c r="K87" s="22">
        <f t="shared" si="10"/>
        <v>0</v>
      </c>
      <c r="L87" s="16"/>
      <c r="M87" s="16"/>
    </row>
    <row r="88" spans="1:13" ht="15" customHeight="1">
      <c r="A88" s="85"/>
      <c r="B88" s="52" t="s">
        <v>81</v>
      </c>
      <c r="C88" s="2">
        <v>31512</v>
      </c>
      <c r="D88" s="52"/>
      <c r="E88" s="55">
        <v>6.2</v>
      </c>
      <c r="F88" s="53">
        <v>50.613675000000001</v>
      </c>
      <c r="G88" s="53">
        <f t="shared" si="11"/>
        <v>43.021623749999996</v>
      </c>
      <c r="H88" s="19">
        <f t="shared" si="8"/>
        <v>43.021623749999996</v>
      </c>
      <c r="I88" s="5">
        <f t="shared" si="9"/>
        <v>3183.6001574999996</v>
      </c>
      <c r="J88" s="54">
        <f>D88*H88</f>
        <v>0</v>
      </c>
      <c r="K88" s="22">
        <f t="shared" si="10"/>
        <v>0</v>
      </c>
      <c r="L88" s="16"/>
      <c r="M88" s="16"/>
    </row>
    <row r="89" spans="1:13" ht="15" customHeight="1">
      <c r="A89" s="85"/>
      <c r="B89" s="52" t="s">
        <v>8</v>
      </c>
      <c r="C89" s="2">
        <v>31515</v>
      </c>
      <c r="D89" s="52"/>
      <c r="E89" s="53">
        <v>6.9</v>
      </c>
      <c r="F89" s="53">
        <v>57.92325000000001</v>
      </c>
      <c r="G89" s="53">
        <f t="shared" si="11"/>
        <v>49.234762500000009</v>
      </c>
      <c r="H89" s="19">
        <f t="shared" si="8"/>
        <v>49.234762500000009</v>
      </c>
      <c r="I89" s="5">
        <f t="shared" si="9"/>
        <v>3643.3724250000005</v>
      </c>
      <c r="J89" s="54">
        <f>D89*H89</f>
        <v>0</v>
      </c>
      <c r="K89" s="22">
        <f t="shared" si="10"/>
        <v>0</v>
      </c>
      <c r="L89" s="16"/>
      <c r="M89" s="16"/>
    </row>
    <row r="90" spans="1:13" ht="15" customHeight="1">
      <c r="A90" s="85"/>
      <c r="B90" s="52" t="s">
        <v>47</v>
      </c>
      <c r="C90" s="2">
        <v>32010</v>
      </c>
      <c r="D90" s="52"/>
      <c r="E90" s="52">
        <v>8.8000000000000007</v>
      </c>
      <c r="F90" s="53">
        <v>80.664149999999992</v>
      </c>
      <c r="G90" s="53">
        <f>F90*0.95</f>
        <v>76.630942499999989</v>
      </c>
      <c r="H90" s="19">
        <f t="shared" si="8"/>
        <v>76.630942499999989</v>
      </c>
      <c r="I90" s="5">
        <f t="shared" si="9"/>
        <v>5670.6897449999988</v>
      </c>
      <c r="J90" s="54">
        <f>D90*H90</f>
        <v>0</v>
      </c>
      <c r="K90" s="22">
        <f t="shared" si="10"/>
        <v>0</v>
      </c>
      <c r="L90" s="16"/>
      <c r="M90" s="16"/>
    </row>
    <row r="91" spans="1:13" ht="15" customHeight="1" thickBot="1">
      <c r="A91" s="86"/>
      <c r="B91" s="60" t="s">
        <v>48</v>
      </c>
      <c r="C91" s="6">
        <v>32020</v>
      </c>
      <c r="D91" s="60"/>
      <c r="E91" s="60">
        <v>10.36</v>
      </c>
      <c r="F91" s="61">
        <v>151.20734999999999</v>
      </c>
      <c r="G91" s="61">
        <f>F91*0.95</f>
        <v>143.64698249999998</v>
      </c>
      <c r="H91" s="20">
        <f t="shared" si="8"/>
        <v>143.64698249999998</v>
      </c>
      <c r="I91" s="7">
        <f t="shared" si="9"/>
        <v>10629.876704999999</v>
      </c>
      <c r="J91" s="62">
        <f>D91*H91</f>
        <v>0</v>
      </c>
      <c r="K91" s="23">
        <f t="shared" si="10"/>
        <v>0</v>
      </c>
      <c r="L91" s="16"/>
      <c r="M91" s="16"/>
    </row>
    <row r="92" spans="1:13" ht="15" customHeight="1">
      <c r="A92" s="84" t="s">
        <v>61</v>
      </c>
      <c r="B92" s="49" t="s">
        <v>0</v>
      </c>
      <c r="C92" s="4">
        <v>55050</v>
      </c>
      <c r="D92" s="49"/>
      <c r="E92" s="50">
        <v>1.4</v>
      </c>
      <c r="F92" s="50">
        <v>9.2998499999999993</v>
      </c>
      <c r="G92" s="111">
        <f t="shared" si="11"/>
        <v>7.9048724999999989</v>
      </c>
      <c r="H92" s="18">
        <f t="shared" si="8"/>
        <v>7.9048724999999989</v>
      </c>
      <c r="I92" s="8">
        <f t="shared" si="9"/>
        <v>584.96056499999986</v>
      </c>
      <c r="J92" s="51">
        <f>D92*H92</f>
        <v>0</v>
      </c>
      <c r="K92" s="21">
        <f t="shared" si="10"/>
        <v>0</v>
      </c>
      <c r="L92" s="16"/>
      <c r="M92" s="16"/>
    </row>
    <row r="93" spans="1:13" ht="15" customHeight="1">
      <c r="A93" s="85"/>
      <c r="B93" s="52" t="s">
        <v>22</v>
      </c>
      <c r="C93" s="2">
        <v>57050</v>
      </c>
      <c r="D93" s="52"/>
      <c r="E93" s="53">
        <v>1.6</v>
      </c>
      <c r="F93" s="53">
        <v>12.22725</v>
      </c>
      <c r="G93" s="53">
        <f t="shared" si="11"/>
        <v>10.393162499999999</v>
      </c>
      <c r="H93" s="19">
        <f t="shared" si="8"/>
        <v>10.393162499999999</v>
      </c>
      <c r="I93" s="5">
        <f t="shared" si="9"/>
        <v>769.09402499999987</v>
      </c>
      <c r="J93" s="54">
        <f>D93*H93</f>
        <v>0</v>
      </c>
      <c r="K93" s="22">
        <f t="shared" si="10"/>
        <v>0</v>
      </c>
      <c r="L93" s="16"/>
      <c r="M93" s="16"/>
    </row>
    <row r="94" spans="1:13" ht="15" customHeight="1">
      <c r="A94" s="85"/>
      <c r="B94" s="52" t="s">
        <v>33</v>
      </c>
      <c r="C94" s="2">
        <v>57070</v>
      </c>
      <c r="D94" s="52"/>
      <c r="E94" s="53">
        <v>2.2999999999999998</v>
      </c>
      <c r="F94" s="53">
        <v>13.628475</v>
      </c>
      <c r="G94" s="53">
        <f t="shared" si="11"/>
        <v>11.58420375</v>
      </c>
      <c r="H94" s="19">
        <f t="shared" si="8"/>
        <v>11.58420375</v>
      </c>
      <c r="I94" s="5">
        <f t="shared" si="9"/>
        <v>857.23107750000008</v>
      </c>
      <c r="J94" s="54">
        <f>D94*H94</f>
        <v>0</v>
      </c>
      <c r="K94" s="22">
        <f t="shared" si="10"/>
        <v>0</v>
      </c>
      <c r="L94" s="16"/>
      <c r="M94" s="16"/>
    </row>
    <row r="95" spans="1:13" ht="15" customHeight="1">
      <c r="A95" s="85"/>
      <c r="B95" s="52" t="s">
        <v>29</v>
      </c>
      <c r="C95" s="2">
        <v>58050</v>
      </c>
      <c r="D95" s="52"/>
      <c r="E95" s="53">
        <v>1.8</v>
      </c>
      <c r="F95" s="53">
        <v>12.22725</v>
      </c>
      <c r="G95" s="53">
        <f t="shared" si="11"/>
        <v>10.393162499999999</v>
      </c>
      <c r="H95" s="19">
        <f t="shared" si="8"/>
        <v>10.393162499999999</v>
      </c>
      <c r="I95" s="5">
        <f t="shared" si="9"/>
        <v>769.09402499999987</v>
      </c>
      <c r="J95" s="54">
        <f>D95*H95</f>
        <v>0</v>
      </c>
      <c r="K95" s="22">
        <f t="shared" si="10"/>
        <v>0</v>
      </c>
      <c r="L95" s="16"/>
      <c r="M95" s="16"/>
    </row>
    <row r="96" spans="1:13" ht="15" customHeight="1">
      <c r="A96" s="85"/>
      <c r="B96" s="52" t="s">
        <v>34</v>
      </c>
      <c r="C96" s="2">
        <v>58080</v>
      </c>
      <c r="D96" s="52"/>
      <c r="E96" s="53">
        <v>2.4</v>
      </c>
      <c r="F96" s="53">
        <v>13.628475</v>
      </c>
      <c r="G96" s="53">
        <f t="shared" si="11"/>
        <v>11.58420375</v>
      </c>
      <c r="H96" s="19">
        <f t="shared" si="8"/>
        <v>11.58420375</v>
      </c>
      <c r="I96" s="5">
        <f t="shared" si="9"/>
        <v>857.23107750000008</v>
      </c>
      <c r="J96" s="54">
        <f>D96*H96</f>
        <v>0</v>
      </c>
      <c r="K96" s="22">
        <f t="shared" si="10"/>
        <v>0</v>
      </c>
      <c r="L96" s="16"/>
      <c r="M96" s="16"/>
    </row>
    <row r="97" spans="1:13" ht="15" customHeight="1">
      <c r="A97" s="85"/>
      <c r="B97" s="52" t="s">
        <v>1</v>
      </c>
      <c r="C97" s="2">
        <v>51050</v>
      </c>
      <c r="D97" s="52"/>
      <c r="E97" s="53">
        <v>2.5</v>
      </c>
      <c r="F97" s="53">
        <v>13.967625</v>
      </c>
      <c r="G97" s="53">
        <f t="shared" si="11"/>
        <v>11.87248125</v>
      </c>
      <c r="H97" s="19">
        <f t="shared" si="8"/>
        <v>11.87248125</v>
      </c>
      <c r="I97" s="5">
        <f t="shared" si="9"/>
        <v>878.56361249999998</v>
      </c>
      <c r="J97" s="54">
        <f>D97*H97</f>
        <v>0</v>
      </c>
      <c r="K97" s="22">
        <f t="shared" si="10"/>
        <v>0</v>
      </c>
      <c r="L97" s="16"/>
      <c r="M97" s="16"/>
    </row>
    <row r="98" spans="1:13" ht="15" customHeight="1">
      <c r="A98" s="85"/>
      <c r="B98" s="52" t="s">
        <v>2</v>
      </c>
      <c r="C98" s="2">
        <v>51070</v>
      </c>
      <c r="D98" s="52"/>
      <c r="E98" s="53">
        <v>3.3</v>
      </c>
      <c r="F98" s="53">
        <v>15.815099999999999</v>
      </c>
      <c r="G98" s="53">
        <f t="shared" si="11"/>
        <v>13.442834999999999</v>
      </c>
      <c r="H98" s="19">
        <f t="shared" si="8"/>
        <v>13.442834999999999</v>
      </c>
      <c r="I98" s="5">
        <f t="shared" si="9"/>
        <v>994.76978999999994</v>
      </c>
      <c r="J98" s="54">
        <f>D98*H98</f>
        <v>0</v>
      </c>
      <c r="K98" s="22">
        <f t="shared" si="10"/>
        <v>0</v>
      </c>
      <c r="L98" s="16"/>
      <c r="M98" s="16"/>
    </row>
    <row r="99" spans="1:13" ht="15" customHeight="1">
      <c r="A99" s="85"/>
      <c r="B99" s="52" t="s">
        <v>30</v>
      </c>
      <c r="C99" s="2">
        <v>51080</v>
      </c>
      <c r="D99" s="52"/>
      <c r="E99" s="53">
        <v>3.3</v>
      </c>
      <c r="F99" s="53">
        <v>15.815099999999999</v>
      </c>
      <c r="G99" s="53">
        <f t="shared" si="11"/>
        <v>13.442834999999999</v>
      </c>
      <c r="H99" s="19">
        <f t="shared" si="8"/>
        <v>13.442834999999999</v>
      </c>
      <c r="I99" s="5">
        <f t="shared" si="9"/>
        <v>994.76978999999994</v>
      </c>
      <c r="J99" s="54">
        <f>D99*H99</f>
        <v>0</v>
      </c>
      <c r="K99" s="22">
        <f t="shared" si="10"/>
        <v>0</v>
      </c>
      <c r="L99" s="16"/>
      <c r="M99" s="16"/>
    </row>
    <row r="100" spans="1:13" ht="15" customHeight="1">
      <c r="A100" s="85"/>
      <c r="B100" s="52" t="s">
        <v>3</v>
      </c>
      <c r="C100" s="2">
        <v>51010</v>
      </c>
      <c r="D100" s="52"/>
      <c r="E100" s="53">
        <v>4.2</v>
      </c>
      <c r="F100" s="55">
        <v>18.73</v>
      </c>
      <c r="G100" s="53">
        <f>F100*0.85</f>
        <v>15.920500000000001</v>
      </c>
      <c r="H100" s="19">
        <f t="shared" si="8"/>
        <v>15.920500000000001</v>
      </c>
      <c r="I100" s="5">
        <f t="shared" si="9"/>
        <v>1178.117</v>
      </c>
      <c r="J100" s="54">
        <f>D100*H100</f>
        <v>0</v>
      </c>
      <c r="K100" s="22">
        <f t="shared" si="10"/>
        <v>0</v>
      </c>
      <c r="L100" s="16"/>
      <c r="M100" s="16"/>
    </row>
    <row r="101" spans="1:13" ht="15" customHeight="1">
      <c r="A101" s="85"/>
      <c r="B101" s="52" t="s">
        <v>23</v>
      </c>
      <c r="C101" s="2">
        <v>51250</v>
      </c>
      <c r="D101" s="52"/>
      <c r="E101" s="53">
        <v>3.4</v>
      </c>
      <c r="F101" s="53">
        <v>22.580249999999999</v>
      </c>
      <c r="G101" s="53">
        <f t="shared" si="11"/>
        <v>19.193212499999998</v>
      </c>
      <c r="H101" s="19">
        <f t="shared" si="8"/>
        <v>19.193212499999998</v>
      </c>
      <c r="I101" s="5">
        <f t="shared" si="9"/>
        <v>1420.2977249999999</v>
      </c>
      <c r="J101" s="54">
        <f>D101*H101</f>
        <v>0</v>
      </c>
      <c r="K101" s="22">
        <f t="shared" si="10"/>
        <v>0</v>
      </c>
      <c r="L101" s="16"/>
      <c r="M101" s="16"/>
    </row>
    <row r="102" spans="1:13" ht="15" customHeight="1">
      <c r="A102" s="85"/>
      <c r="B102" s="52" t="s">
        <v>24</v>
      </c>
      <c r="C102" s="2">
        <v>51270</v>
      </c>
      <c r="D102" s="52"/>
      <c r="E102" s="53">
        <v>4.3</v>
      </c>
      <c r="F102" s="53">
        <v>28.122675000000001</v>
      </c>
      <c r="G102" s="53">
        <f t="shared" si="11"/>
        <v>23.904273750000002</v>
      </c>
      <c r="H102" s="19">
        <f t="shared" si="8"/>
        <v>23.904273750000002</v>
      </c>
      <c r="I102" s="5">
        <f t="shared" si="9"/>
        <v>1768.9162575</v>
      </c>
      <c r="J102" s="54">
        <f>D102*H102</f>
        <v>0</v>
      </c>
      <c r="K102" s="22">
        <f t="shared" si="10"/>
        <v>0</v>
      </c>
      <c r="L102" s="16"/>
      <c r="M102" s="16"/>
    </row>
    <row r="103" spans="1:13" ht="15" customHeight="1">
      <c r="A103" s="85"/>
      <c r="B103" s="52" t="s">
        <v>31</v>
      </c>
      <c r="C103" s="2">
        <v>51280</v>
      </c>
      <c r="D103" s="52"/>
      <c r="E103" s="53">
        <v>4.4000000000000004</v>
      </c>
      <c r="F103" s="53">
        <v>28.122675000000001</v>
      </c>
      <c r="G103" s="53">
        <f t="shared" si="11"/>
        <v>23.904273750000002</v>
      </c>
      <c r="H103" s="19">
        <f t="shared" si="8"/>
        <v>23.904273750000002</v>
      </c>
      <c r="I103" s="5">
        <f t="shared" si="9"/>
        <v>1768.9162575</v>
      </c>
      <c r="J103" s="54">
        <f>D103*H103</f>
        <v>0</v>
      </c>
      <c r="K103" s="22">
        <f t="shared" si="10"/>
        <v>0</v>
      </c>
      <c r="L103" s="16"/>
      <c r="M103" s="16"/>
    </row>
    <row r="104" spans="1:13" ht="15" customHeight="1">
      <c r="A104" s="85"/>
      <c r="B104" s="52" t="s">
        <v>4</v>
      </c>
      <c r="C104" s="2">
        <v>51210</v>
      </c>
      <c r="D104" s="52"/>
      <c r="E104" s="53">
        <v>5.2</v>
      </c>
      <c r="F104" s="53">
        <v>30.327149999999996</v>
      </c>
      <c r="G104" s="53">
        <f t="shared" si="11"/>
        <v>25.778077499999995</v>
      </c>
      <c r="H104" s="19">
        <f t="shared" si="8"/>
        <v>25.778077499999995</v>
      </c>
      <c r="I104" s="5">
        <f t="shared" si="9"/>
        <v>1907.5777349999996</v>
      </c>
      <c r="J104" s="54">
        <f>D104*H104</f>
        <v>0</v>
      </c>
      <c r="K104" s="22">
        <f t="shared" si="10"/>
        <v>0</v>
      </c>
      <c r="L104" s="16"/>
      <c r="M104" s="16"/>
    </row>
    <row r="105" spans="1:13" ht="15" customHeight="1">
      <c r="A105" s="85"/>
      <c r="B105" s="52" t="s">
        <v>5</v>
      </c>
      <c r="C105" s="2">
        <v>51212</v>
      </c>
      <c r="D105" s="52"/>
      <c r="E105" s="53">
        <v>6.4</v>
      </c>
      <c r="F105" s="53">
        <v>36.476475000000001</v>
      </c>
      <c r="G105" s="53">
        <f t="shared" si="11"/>
        <v>31.00500375</v>
      </c>
      <c r="H105" s="19">
        <f t="shared" si="8"/>
        <v>31.00500375</v>
      </c>
      <c r="I105" s="5">
        <f t="shared" si="9"/>
        <v>2294.3702775000002</v>
      </c>
      <c r="J105" s="54">
        <f>D105*H105</f>
        <v>0</v>
      </c>
      <c r="K105" s="22">
        <f t="shared" si="10"/>
        <v>0</v>
      </c>
      <c r="L105" s="16"/>
      <c r="M105" s="16"/>
    </row>
    <row r="106" spans="1:13" ht="15" customHeight="1">
      <c r="A106" s="85"/>
      <c r="B106" s="52" t="s">
        <v>26</v>
      </c>
      <c r="C106" s="2">
        <v>51570</v>
      </c>
      <c r="D106" s="52"/>
      <c r="E106" s="53">
        <v>5.6</v>
      </c>
      <c r="F106" s="53">
        <v>41.179950000000005</v>
      </c>
      <c r="G106" s="53">
        <f t="shared" si="11"/>
        <v>35.002957500000001</v>
      </c>
      <c r="H106" s="19">
        <f t="shared" si="8"/>
        <v>35.002957500000001</v>
      </c>
      <c r="I106" s="5">
        <f t="shared" si="9"/>
        <v>2590.2188550000001</v>
      </c>
      <c r="J106" s="54">
        <f>D106*H106</f>
        <v>0</v>
      </c>
      <c r="K106" s="22">
        <f t="shared" si="10"/>
        <v>0</v>
      </c>
      <c r="L106" s="16"/>
      <c r="M106" s="16"/>
    </row>
    <row r="107" spans="1:13" ht="15" customHeight="1">
      <c r="A107" s="85"/>
      <c r="B107" s="52" t="s">
        <v>32</v>
      </c>
      <c r="C107" s="2">
        <v>51580</v>
      </c>
      <c r="D107" s="52"/>
      <c r="E107" s="53">
        <v>5.9</v>
      </c>
      <c r="F107" s="53">
        <v>41.179950000000005</v>
      </c>
      <c r="G107" s="53">
        <f t="shared" si="11"/>
        <v>35.002957500000001</v>
      </c>
      <c r="H107" s="19">
        <f t="shared" si="8"/>
        <v>35.002957500000001</v>
      </c>
      <c r="I107" s="5">
        <f t="shared" si="9"/>
        <v>2590.2188550000001</v>
      </c>
      <c r="J107" s="54">
        <f>D107*H107</f>
        <v>0</v>
      </c>
      <c r="K107" s="22">
        <f t="shared" si="10"/>
        <v>0</v>
      </c>
      <c r="L107" s="16"/>
      <c r="M107" s="16"/>
    </row>
    <row r="108" spans="1:13" ht="15" customHeight="1">
      <c r="A108" s="85"/>
      <c r="B108" s="52" t="s">
        <v>6</v>
      </c>
      <c r="C108" s="2">
        <v>51510</v>
      </c>
      <c r="D108" s="52"/>
      <c r="E108" s="53">
        <v>6.8</v>
      </c>
      <c r="F108" s="53">
        <v>41.179950000000005</v>
      </c>
      <c r="G108" s="53">
        <f t="shared" si="11"/>
        <v>35.002957500000001</v>
      </c>
      <c r="H108" s="19">
        <f t="shared" si="8"/>
        <v>35.002957500000001</v>
      </c>
      <c r="I108" s="5">
        <f t="shared" si="9"/>
        <v>2590.2188550000001</v>
      </c>
      <c r="J108" s="54">
        <f>D108*H108</f>
        <v>0</v>
      </c>
      <c r="K108" s="22">
        <f t="shared" si="10"/>
        <v>0</v>
      </c>
      <c r="L108" s="16"/>
      <c r="M108" s="16"/>
    </row>
    <row r="109" spans="1:13" ht="15" customHeight="1">
      <c r="A109" s="85"/>
      <c r="B109" s="52" t="s">
        <v>7</v>
      </c>
      <c r="C109" s="2">
        <v>51512</v>
      </c>
      <c r="D109" s="52"/>
      <c r="E109" s="53">
        <v>8</v>
      </c>
      <c r="F109" s="53">
        <v>46.588500000000003</v>
      </c>
      <c r="G109" s="53">
        <f t="shared" si="11"/>
        <v>39.600225000000002</v>
      </c>
      <c r="H109" s="19">
        <f t="shared" si="8"/>
        <v>39.600225000000002</v>
      </c>
      <c r="I109" s="5">
        <f t="shared" si="9"/>
        <v>2930.4166500000001</v>
      </c>
      <c r="J109" s="54">
        <f>D109*H109</f>
        <v>0</v>
      </c>
      <c r="K109" s="22">
        <f t="shared" si="10"/>
        <v>0</v>
      </c>
      <c r="L109" s="16"/>
      <c r="M109" s="16"/>
    </row>
    <row r="110" spans="1:13" ht="15" customHeight="1">
      <c r="A110" s="85"/>
      <c r="B110" s="52" t="s">
        <v>8</v>
      </c>
      <c r="C110" s="2">
        <v>51515</v>
      </c>
      <c r="D110" s="52"/>
      <c r="E110" s="53">
        <v>9.1999999999999993</v>
      </c>
      <c r="F110" s="53">
        <v>55.174349999999997</v>
      </c>
      <c r="G110" s="53">
        <f t="shared" si="11"/>
        <v>46.898197499999995</v>
      </c>
      <c r="H110" s="19">
        <f t="shared" si="8"/>
        <v>46.898197499999995</v>
      </c>
      <c r="I110" s="5">
        <f t="shared" si="9"/>
        <v>3470.4666149999998</v>
      </c>
      <c r="J110" s="54">
        <f>D110*H110</f>
        <v>0</v>
      </c>
      <c r="K110" s="22">
        <f t="shared" si="10"/>
        <v>0</v>
      </c>
      <c r="L110" s="16"/>
      <c r="M110" s="16"/>
    </row>
    <row r="111" spans="1:13" ht="15" customHeight="1">
      <c r="A111" s="85"/>
      <c r="B111" s="52" t="s">
        <v>35</v>
      </c>
      <c r="C111" s="2">
        <v>52070</v>
      </c>
      <c r="D111" s="52"/>
      <c r="E111" s="53">
        <v>8.1</v>
      </c>
      <c r="F111" s="53">
        <v>73.568775000000002</v>
      </c>
      <c r="G111" s="53">
        <f>F111*0.95</f>
        <v>69.890336250000004</v>
      </c>
      <c r="H111" s="19">
        <f t="shared" si="8"/>
        <v>69.890336250000004</v>
      </c>
      <c r="I111" s="5">
        <f t="shared" si="9"/>
        <v>5171.8848825000005</v>
      </c>
      <c r="J111" s="54">
        <f>D111*H111</f>
        <v>0</v>
      </c>
      <c r="K111" s="22">
        <f t="shared" si="10"/>
        <v>0</v>
      </c>
      <c r="L111" s="16"/>
      <c r="M111" s="16"/>
    </row>
    <row r="112" spans="1:13" ht="15" customHeight="1">
      <c r="A112" s="85"/>
      <c r="B112" s="52" t="s">
        <v>36</v>
      </c>
      <c r="C112" s="2">
        <v>52080</v>
      </c>
      <c r="D112" s="52"/>
      <c r="E112" s="53">
        <v>8.5</v>
      </c>
      <c r="F112" s="53">
        <v>73.568775000000002</v>
      </c>
      <c r="G112" s="53">
        <f t="shared" ref="G112:G128" si="12">F112*0.95</f>
        <v>69.890336250000004</v>
      </c>
      <c r="H112" s="19">
        <f t="shared" si="8"/>
        <v>69.890336250000004</v>
      </c>
      <c r="I112" s="5">
        <f t="shared" si="9"/>
        <v>5171.8848825000005</v>
      </c>
      <c r="J112" s="54">
        <f>D112*H112</f>
        <v>0</v>
      </c>
      <c r="K112" s="22">
        <f t="shared" si="10"/>
        <v>0</v>
      </c>
      <c r="L112" s="16"/>
      <c r="M112" s="16"/>
    </row>
    <row r="113" spans="1:13" ht="15" customHeight="1">
      <c r="A113" s="85"/>
      <c r="B113" s="52" t="s">
        <v>27</v>
      </c>
      <c r="C113" s="2">
        <v>52010</v>
      </c>
      <c r="D113" s="52"/>
      <c r="E113" s="53">
        <v>10</v>
      </c>
      <c r="F113" s="53">
        <v>88.830524999999994</v>
      </c>
      <c r="G113" s="53">
        <f t="shared" si="12"/>
        <v>84.388998749999985</v>
      </c>
      <c r="H113" s="19">
        <f t="shared" si="8"/>
        <v>84.388998749999985</v>
      </c>
      <c r="I113" s="5">
        <f t="shared" si="9"/>
        <v>6244.7859074999988</v>
      </c>
      <c r="J113" s="54">
        <f>D113*H113</f>
        <v>0</v>
      </c>
      <c r="K113" s="22">
        <f t="shared" si="10"/>
        <v>0</v>
      </c>
      <c r="L113" s="16"/>
      <c r="M113" s="16"/>
    </row>
    <row r="114" spans="1:13" ht="15" customHeight="1">
      <c r="A114" s="85"/>
      <c r="B114" s="52" t="s">
        <v>37</v>
      </c>
      <c r="C114" s="2">
        <v>52012</v>
      </c>
      <c r="D114" s="52"/>
      <c r="E114" s="53">
        <v>11.9</v>
      </c>
      <c r="F114" s="53">
        <v>75.130650000000003</v>
      </c>
      <c r="G114" s="53">
        <f t="shared" si="12"/>
        <v>71.374117499999997</v>
      </c>
      <c r="H114" s="19">
        <f t="shared" si="8"/>
        <v>71.374117499999997</v>
      </c>
      <c r="I114" s="5">
        <f t="shared" si="9"/>
        <v>5281.6846949999999</v>
      </c>
      <c r="J114" s="54">
        <f>D114*H114</f>
        <v>0</v>
      </c>
      <c r="K114" s="22">
        <f t="shared" si="10"/>
        <v>0</v>
      </c>
      <c r="L114" s="16"/>
      <c r="M114" s="16"/>
    </row>
    <row r="115" spans="1:13" ht="15" customHeight="1">
      <c r="A115" s="85"/>
      <c r="B115" s="52" t="s">
        <v>28</v>
      </c>
      <c r="C115" s="2">
        <v>52015</v>
      </c>
      <c r="D115" s="52"/>
      <c r="E115" s="53">
        <v>13.3</v>
      </c>
      <c r="F115" s="53">
        <v>82.458074999999994</v>
      </c>
      <c r="G115" s="53">
        <f t="shared" si="12"/>
        <v>78.335171249999988</v>
      </c>
      <c r="H115" s="19">
        <f t="shared" si="8"/>
        <v>78.335171249999988</v>
      </c>
      <c r="I115" s="5">
        <f t="shared" si="9"/>
        <v>5796.8026724999991</v>
      </c>
      <c r="J115" s="54">
        <f>D115*H115</f>
        <v>0</v>
      </c>
      <c r="K115" s="22">
        <f t="shared" si="10"/>
        <v>0</v>
      </c>
      <c r="L115" s="16"/>
      <c r="M115" s="16"/>
    </row>
    <row r="116" spans="1:13" ht="15" customHeight="1">
      <c r="A116" s="85"/>
      <c r="B116" s="52" t="s">
        <v>10</v>
      </c>
      <c r="C116" s="2">
        <v>52020</v>
      </c>
      <c r="D116" s="52"/>
      <c r="E116" s="53">
        <v>17.2</v>
      </c>
      <c r="F116" s="53">
        <v>108.27809999999999</v>
      </c>
      <c r="G116" s="53">
        <f t="shared" si="12"/>
        <v>102.864195</v>
      </c>
      <c r="H116" s="19">
        <f t="shared" si="8"/>
        <v>102.864195</v>
      </c>
      <c r="I116" s="5">
        <f t="shared" si="9"/>
        <v>7611.9504299999999</v>
      </c>
      <c r="J116" s="54">
        <f>D116*H116</f>
        <v>0</v>
      </c>
      <c r="K116" s="22">
        <f t="shared" si="10"/>
        <v>0</v>
      </c>
      <c r="L116" s="16"/>
      <c r="M116" s="16"/>
    </row>
    <row r="117" spans="1:13" ht="15" customHeight="1">
      <c r="A117" s="85"/>
      <c r="B117" s="52" t="s">
        <v>11</v>
      </c>
      <c r="C117" s="2">
        <v>52510</v>
      </c>
      <c r="D117" s="52"/>
      <c r="E117" s="53">
        <v>15.4</v>
      </c>
      <c r="F117" s="53">
        <v>231.7287</v>
      </c>
      <c r="G117" s="53">
        <f t="shared" si="12"/>
        <v>220.14226499999998</v>
      </c>
      <c r="H117" s="19">
        <f t="shared" si="8"/>
        <v>220.14226499999998</v>
      </c>
      <c r="I117" s="5">
        <f t="shared" si="9"/>
        <v>16290.527609999999</v>
      </c>
      <c r="J117" s="54">
        <f>D117*H117</f>
        <v>0</v>
      </c>
      <c r="K117" s="22">
        <f t="shared" si="10"/>
        <v>0</v>
      </c>
      <c r="L117" s="16"/>
      <c r="M117" s="16"/>
    </row>
    <row r="118" spans="1:13" ht="15" customHeight="1">
      <c r="A118" s="85"/>
      <c r="B118" s="52" t="s">
        <v>12</v>
      </c>
      <c r="C118" s="2">
        <v>52512</v>
      </c>
      <c r="D118" s="52"/>
      <c r="E118" s="53">
        <v>17.7</v>
      </c>
      <c r="F118" s="53">
        <v>235.53967500000005</v>
      </c>
      <c r="G118" s="53">
        <f t="shared" si="12"/>
        <v>223.76269125000005</v>
      </c>
      <c r="H118" s="19">
        <f t="shared" si="8"/>
        <v>223.76269125000005</v>
      </c>
      <c r="I118" s="5">
        <f t="shared" si="9"/>
        <v>16558.439152500003</v>
      </c>
      <c r="J118" s="54">
        <f>D118*H118</f>
        <v>0</v>
      </c>
      <c r="K118" s="22">
        <f t="shared" si="10"/>
        <v>0</v>
      </c>
      <c r="L118" s="16"/>
      <c r="M118" s="16"/>
    </row>
    <row r="119" spans="1:13" ht="15" customHeight="1">
      <c r="A119" s="85"/>
      <c r="B119" s="52" t="s">
        <v>13</v>
      </c>
      <c r="C119" s="2">
        <v>52515</v>
      </c>
      <c r="D119" s="52"/>
      <c r="E119" s="53">
        <v>20.2</v>
      </c>
      <c r="F119" s="53">
        <v>233.32627500000001</v>
      </c>
      <c r="G119" s="53">
        <f t="shared" si="12"/>
        <v>221.65996125000001</v>
      </c>
      <c r="H119" s="19">
        <f t="shared" si="8"/>
        <v>221.65996125000001</v>
      </c>
      <c r="I119" s="5">
        <f t="shared" si="9"/>
        <v>16402.837132500001</v>
      </c>
      <c r="J119" s="54">
        <f>D119*H119</f>
        <v>0</v>
      </c>
      <c r="K119" s="22">
        <f t="shared" si="10"/>
        <v>0</v>
      </c>
      <c r="L119" s="16"/>
      <c r="M119" s="16"/>
    </row>
    <row r="120" spans="1:13" ht="15" customHeight="1">
      <c r="A120" s="85"/>
      <c r="B120" s="52" t="s">
        <v>14</v>
      </c>
      <c r="C120" s="2">
        <v>52520</v>
      </c>
      <c r="D120" s="52"/>
      <c r="E120" s="53">
        <v>25.1</v>
      </c>
      <c r="F120" s="53">
        <v>276.56789999999995</v>
      </c>
      <c r="G120" s="53">
        <f t="shared" si="12"/>
        <v>262.73950499999995</v>
      </c>
      <c r="H120" s="19">
        <f t="shared" si="8"/>
        <v>262.73950499999995</v>
      </c>
      <c r="I120" s="5">
        <f t="shared" si="9"/>
        <v>19442.723369999996</v>
      </c>
      <c r="J120" s="54">
        <f>D120*H120</f>
        <v>0</v>
      </c>
      <c r="K120" s="22">
        <f t="shared" si="10"/>
        <v>0</v>
      </c>
      <c r="L120" s="16"/>
      <c r="M120" s="16"/>
    </row>
    <row r="121" spans="1:13" ht="15" customHeight="1">
      <c r="A121" s="85"/>
      <c r="B121" s="52" t="s">
        <v>15</v>
      </c>
      <c r="C121" s="2">
        <v>52525</v>
      </c>
      <c r="D121" s="52"/>
      <c r="E121" s="53">
        <v>31.5</v>
      </c>
      <c r="F121" s="53">
        <v>276.56789999999995</v>
      </c>
      <c r="G121" s="53">
        <f t="shared" si="12"/>
        <v>262.73950499999995</v>
      </c>
      <c r="H121" s="19">
        <f t="shared" si="8"/>
        <v>262.73950499999995</v>
      </c>
      <c r="I121" s="5">
        <f t="shared" si="9"/>
        <v>19442.723369999996</v>
      </c>
      <c r="J121" s="54">
        <f>D121*H121</f>
        <v>0</v>
      </c>
      <c r="K121" s="22">
        <f t="shared" si="10"/>
        <v>0</v>
      </c>
      <c r="L121" s="16"/>
      <c r="M121" s="16"/>
    </row>
    <row r="122" spans="1:13" ht="15" customHeight="1">
      <c r="A122" s="85"/>
      <c r="B122" s="52" t="s">
        <v>16</v>
      </c>
      <c r="C122" s="2">
        <v>53010</v>
      </c>
      <c r="D122" s="52"/>
      <c r="E122" s="53">
        <v>22</v>
      </c>
      <c r="F122" s="53">
        <v>282.08355</v>
      </c>
      <c r="G122" s="53">
        <f t="shared" si="12"/>
        <v>267.97937250000001</v>
      </c>
      <c r="H122" s="19">
        <f t="shared" si="8"/>
        <v>267.97937250000001</v>
      </c>
      <c r="I122" s="5">
        <f t="shared" si="9"/>
        <v>19830.473565</v>
      </c>
      <c r="J122" s="54">
        <f>D122*H122</f>
        <v>0</v>
      </c>
      <c r="K122" s="22">
        <f t="shared" si="10"/>
        <v>0</v>
      </c>
      <c r="L122" s="16"/>
      <c r="M122" s="16"/>
    </row>
    <row r="123" spans="1:13" ht="15" customHeight="1">
      <c r="A123" s="85"/>
      <c r="B123" s="52" t="s">
        <v>17</v>
      </c>
      <c r="C123" s="2">
        <v>53012</v>
      </c>
      <c r="D123" s="52"/>
      <c r="E123" s="53">
        <v>23.9</v>
      </c>
      <c r="F123" s="53">
        <v>294.516075</v>
      </c>
      <c r="G123" s="53">
        <f t="shared" si="12"/>
        <v>279.79027124999999</v>
      </c>
      <c r="H123" s="19">
        <f t="shared" si="8"/>
        <v>279.79027124999999</v>
      </c>
      <c r="I123" s="5">
        <f t="shared" si="9"/>
        <v>20704.480072499999</v>
      </c>
      <c r="J123" s="54">
        <f>D123*H123</f>
        <v>0</v>
      </c>
      <c r="K123" s="22">
        <f t="shared" si="10"/>
        <v>0</v>
      </c>
      <c r="L123" s="16"/>
      <c r="M123" s="16"/>
    </row>
    <row r="124" spans="1:13" ht="15" customHeight="1">
      <c r="A124" s="85"/>
      <c r="B124" s="52" t="s">
        <v>18</v>
      </c>
      <c r="C124" s="2">
        <v>53015</v>
      </c>
      <c r="D124" s="52"/>
      <c r="E124" s="53">
        <v>26.9</v>
      </c>
      <c r="F124" s="53">
        <v>280.35210000000001</v>
      </c>
      <c r="G124" s="53">
        <f t="shared" si="12"/>
        <v>266.334495</v>
      </c>
      <c r="H124" s="19">
        <f t="shared" si="8"/>
        <v>266.334495</v>
      </c>
      <c r="I124" s="5">
        <f t="shared" si="9"/>
        <v>19708.752629999999</v>
      </c>
      <c r="J124" s="54">
        <f>D124*H124</f>
        <v>0</v>
      </c>
      <c r="K124" s="22">
        <f t="shared" si="10"/>
        <v>0</v>
      </c>
      <c r="L124" s="16"/>
      <c r="M124" s="16"/>
    </row>
    <row r="125" spans="1:13" ht="15" customHeight="1">
      <c r="A125" s="85"/>
      <c r="B125" s="52" t="s">
        <v>19</v>
      </c>
      <c r="C125" s="2">
        <v>53020</v>
      </c>
      <c r="D125" s="52"/>
      <c r="E125" s="53">
        <v>34</v>
      </c>
      <c r="F125" s="53">
        <v>349.690425</v>
      </c>
      <c r="G125" s="53">
        <f t="shared" si="12"/>
        <v>332.20590375</v>
      </c>
      <c r="H125" s="19">
        <f t="shared" si="8"/>
        <v>332.20590375</v>
      </c>
      <c r="I125" s="5">
        <f t="shared" si="9"/>
        <v>24583.2368775</v>
      </c>
      <c r="J125" s="54">
        <f>D125*H125</f>
        <v>0</v>
      </c>
      <c r="K125" s="22">
        <f t="shared" si="10"/>
        <v>0</v>
      </c>
      <c r="L125" s="16"/>
      <c r="M125" s="16"/>
    </row>
    <row r="126" spans="1:13" ht="15" customHeight="1">
      <c r="A126" s="85"/>
      <c r="B126" s="52" t="s">
        <v>20</v>
      </c>
      <c r="C126" s="2">
        <v>53025</v>
      </c>
      <c r="D126" s="52"/>
      <c r="E126" s="53">
        <v>42.1</v>
      </c>
      <c r="F126" s="53">
        <v>357.65152499999999</v>
      </c>
      <c r="G126" s="53">
        <f t="shared" si="12"/>
        <v>339.76894874999999</v>
      </c>
      <c r="H126" s="19">
        <f t="shared" si="8"/>
        <v>339.76894874999999</v>
      </c>
      <c r="I126" s="5">
        <f t="shared" si="9"/>
        <v>25142.902207499999</v>
      </c>
      <c r="J126" s="54">
        <f>D126*H126</f>
        <v>0</v>
      </c>
      <c r="K126" s="22">
        <f t="shared" si="10"/>
        <v>0</v>
      </c>
      <c r="L126" s="16"/>
      <c r="M126" s="16"/>
    </row>
    <row r="127" spans="1:13" ht="15" customHeight="1">
      <c r="A127" s="85"/>
      <c r="B127" s="52" t="s">
        <v>21</v>
      </c>
      <c r="C127" s="2">
        <v>53030</v>
      </c>
      <c r="D127" s="52"/>
      <c r="E127" s="53">
        <v>50.1</v>
      </c>
      <c r="F127" s="53">
        <v>391.38802500000003</v>
      </c>
      <c r="G127" s="53">
        <f t="shared" si="12"/>
        <v>371.81862375000003</v>
      </c>
      <c r="H127" s="19">
        <f t="shared" si="8"/>
        <v>371.81862375000003</v>
      </c>
      <c r="I127" s="5">
        <f t="shared" si="9"/>
        <v>27514.578157500004</v>
      </c>
      <c r="J127" s="54">
        <f>D127*H127</f>
        <v>0</v>
      </c>
      <c r="K127" s="22">
        <f t="shared" si="10"/>
        <v>0</v>
      </c>
      <c r="L127" s="16"/>
      <c r="M127" s="16"/>
    </row>
    <row r="128" spans="1:13" ht="15" customHeight="1" thickBot="1">
      <c r="A128" s="85"/>
      <c r="B128" s="63" t="s">
        <v>38</v>
      </c>
      <c r="C128" s="31">
        <v>54030</v>
      </c>
      <c r="D128" s="63"/>
      <c r="E128" s="58">
        <v>60</v>
      </c>
      <c r="F128" s="58">
        <v>473.99673740053009</v>
      </c>
      <c r="G128" s="61">
        <f t="shared" si="12"/>
        <v>450.29690053050359</v>
      </c>
      <c r="H128" s="28">
        <f t="shared" si="8"/>
        <v>450.29690053050359</v>
      </c>
      <c r="I128" s="29">
        <f t="shared" si="9"/>
        <v>33321.970639257263</v>
      </c>
      <c r="J128" s="59">
        <f>D128*H128</f>
        <v>0</v>
      </c>
      <c r="K128" s="30">
        <f t="shared" si="10"/>
        <v>0</v>
      </c>
      <c r="L128" s="16"/>
      <c r="M128" s="16"/>
    </row>
    <row r="129" spans="1:13" ht="15" customHeight="1">
      <c r="A129" s="84" t="s">
        <v>62</v>
      </c>
      <c r="B129" s="49" t="s">
        <v>39</v>
      </c>
      <c r="C129" s="4">
        <v>50001</v>
      </c>
      <c r="D129" s="49"/>
      <c r="E129" s="50">
        <v>5.0999999999999996</v>
      </c>
      <c r="F129" s="50">
        <v>32.469150000000006</v>
      </c>
      <c r="G129" s="111">
        <f t="shared" si="11"/>
        <v>27.598777500000004</v>
      </c>
      <c r="H129" s="18">
        <f t="shared" si="8"/>
        <v>27.598777500000004</v>
      </c>
      <c r="I129" s="8">
        <f t="shared" si="9"/>
        <v>2042.3095350000003</v>
      </c>
      <c r="J129" s="51">
        <f>D129*H129</f>
        <v>0</v>
      </c>
      <c r="K129" s="21">
        <f t="shared" si="10"/>
        <v>0</v>
      </c>
      <c r="L129" s="16"/>
      <c r="M129" s="16"/>
    </row>
    <row r="130" spans="1:13" ht="15" customHeight="1">
      <c r="A130" s="85"/>
      <c r="B130" s="52" t="s">
        <v>40</v>
      </c>
      <c r="C130" s="2">
        <v>50002</v>
      </c>
      <c r="D130" s="52"/>
      <c r="E130" s="53">
        <v>6.5</v>
      </c>
      <c r="F130" s="53">
        <v>51.568650000000005</v>
      </c>
      <c r="G130" s="53">
        <f t="shared" si="11"/>
        <v>43.833352500000004</v>
      </c>
      <c r="H130" s="19">
        <f t="shared" si="8"/>
        <v>43.833352500000004</v>
      </c>
      <c r="I130" s="5">
        <f t="shared" si="9"/>
        <v>3243.6680850000002</v>
      </c>
      <c r="J130" s="54">
        <f>D130*H130</f>
        <v>0</v>
      </c>
      <c r="K130" s="22">
        <f t="shared" si="10"/>
        <v>0</v>
      </c>
      <c r="L130" s="16"/>
      <c r="M130" s="16"/>
    </row>
    <row r="131" spans="1:13" ht="15" customHeight="1">
      <c r="A131" s="85"/>
      <c r="B131" s="52" t="s">
        <v>45</v>
      </c>
      <c r="C131" s="2">
        <v>50003</v>
      </c>
      <c r="D131" s="52"/>
      <c r="E131" s="53">
        <v>8.1999999999999993</v>
      </c>
      <c r="F131" s="53">
        <v>89.754320291777205</v>
      </c>
      <c r="G131" s="53">
        <f t="shared" si="11"/>
        <v>76.291172248010625</v>
      </c>
      <c r="H131" s="19">
        <f t="shared" si="8"/>
        <v>76.291172248010625</v>
      </c>
      <c r="I131" s="5">
        <f t="shared" si="9"/>
        <v>5645.5467463527866</v>
      </c>
      <c r="J131" s="54">
        <f>D131*H131</f>
        <v>0</v>
      </c>
      <c r="K131" s="22">
        <f t="shared" si="10"/>
        <v>0</v>
      </c>
      <c r="L131" s="16"/>
      <c r="M131" s="16"/>
    </row>
    <row r="132" spans="1:13" ht="15" customHeight="1" thickBot="1">
      <c r="A132" s="86"/>
      <c r="B132" s="60" t="s">
        <v>105</v>
      </c>
      <c r="C132" s="6">
        <v>50004</v>
      </c>
      <c r="D132" s="60"/>
      <c r="E132" s="60">
        <v>11</v>
      </c>
      <c r="F132" s="61">
        <v>115.21587705570286</v>
      </c>
      <c r="G132" s="61">
        <f t="shared" si="11"/>
        <v>97.933495497347437</v>
      </c>
      <c r="H132" s="20">
        <f t="shared" ref="H132:H195" si="13">G132*$A$1</f>
        <v>97.933495497347437</v>
      </c>
      <c r="I132" s="7">
        <f t="shared" ref="I132:I195" si="14">H132*$I$1</f>
        <v>7247.0786668037099</v>
      </c>
      <c r="J132" s="62">
        <f>D132*H132</f>
        <v>0</v>
      </c>
      <c r="K132" s="23">
        <f t="shared" ref="K132:K195" si="15">D132*E132</f>
        <v>0</v>
      </c>
      <c r="L132" s="16"/>
      <c r="M132" s="16"/>
    </row>
    <row r="133" spans="1:13" ht="15" customHeight="1">
      <c r="A133" s="84" t="s">
        <v>63</v>
      </c>
      <c r="B133" s="49" t="s">
        <v>39</v>
      </c>
      <c r="C133" s="4">
        <v>60001</v>
      </c>
      <c r="D133" s="49"/>
      <c r="E133" s="50">
        <v>3.5</v>
      </c>
      <c r="F133" s="50">
        <v>32.469150000000006</v>
      </c>
      <c r="G133" s="111">
        <f t="shared" ref="G133:G195" si="16">F133*0.85</f>
        <v>27.598777500000004</v>
      </c>
      <c r="H133" s="18">
        <f t="shared" si="13"/>
        <v>27.598777500000004</v>
      </c>
      <c r="I133" s="8">
        <f t="shared" si="14"/>
        <v>2042.3095350000003</v>
      </c>
      <c r="J133" s="51">
        <f>D133*H133</f>
        <v>0</v>
      </c>
      <c r="K133" s="21">
        <f t="shared" si="15"/>
        <v>0</v>
      </c>
      <c r="L133" s="16"/>
      <c r="M133" s="16"/>
    </row>
    <row r="134" spans="1:13" ht="15" customHeight="1" thickBot="1">
      <c r="A134" s="86"/>
      <c r="B134" s="60" t="s">
        <v>40</v>
      </c>
      <c r="C134" s="6">
        <v>60002</v>
      </c>
      <c r="D134" s="60"/>
      <c r="E134" s="61">
        <v>5</v>
      </c>
      <c r="F134" s="61">
        <v>51.568650000000005</v>
      </c>
      <c r="G134" s="61">
        <f t="shared" si="16"/>
        <v>43.833352500000004</v>
      </c>
      <c r="H134" s="20">
        <f t="shared" si="13"/>
        <v>43.833352500000004</v>
      </c>
      <c r="I134" s="7">
        <f t="shared" si="14"/>
        <v>3243.6680850000002</v>
      </c>
      <c r="J134" s="62">
        <f>D134*H134</f>
        <v>0</v>
      </c>
      <c r="K134" s="23">
        <f t="shared" si="15"/>
        <v>0</v>
      </c>
      <c r="L134" s="16"/>
      <c r="M134" s="16"/>
    </row>
    <row r="135" spans="1:13" ht="15" customHeight="1">
      <c r="A135" s="84" t="s">
        <v>64</v>
      </c>
      <c r="B135" s="49" t="s">
        <v>49</v>
      </c>
      <c r="C135" s="4">
        <v>80000</v>
      </c>
      <c r="D135" s="49"/>
      <c r="E135" s="50">
        <v>1</v>
      </c>
      <c r="F135" s="50">
        <v>28.292250000000003</v>
      </c>
      <c r="G135" s="111">
        <f t="shared" si="16"/>
        <v>24.048412500000001</v>
      </c>
      <c r="H135" s="18">
        <f t="shared" si="13"/>
        <v>24.048412500000001</v>
      </c>
      <c r="I135" s="8">
        <f t="shared" si="14"/>
        <v>1779.582525</v>
      </c>
      <c r="J135" s="51">
        <f>D135*H135</f>
        <v>0</v>
      </c>
      <c r="K135" s="21">
        <f t="shared" si="15"/>
        <v>0</v>
      </c>
      <c r="L135" s="16"/>
      <c r="M135" s="16"/>
    </row>
    <row r="136" spans="1:13" ht="15" customHeight="1">
      <c r="A136" s="85"/>
      <c r="B136" s="52" t="s">
        <v>41</v>
      </c>
      <c r="C136" s="2">
        <v>80001</v>
      </c>
      <c r="D136" s="52"/>
      <c r="E136" s="53">
        <v>2.2000000000000002</v>
      </c>
      <c r="F136" s="53">
        <v>28.292250000000003</v>
      </c>
      <c r="G136" s="53">
        <f t="shared" si="16"/>
        <v>24.048412500000001</v>
      </c>
      <c r="H136" s="19">
        <f t="shared" si="13"/>
        <v>24.048412500000001</v>
      </c>
      <c r="I136" s="5">
        <f t="shared" si="14"/>
        <v>1779.582525</v>
      </c>
      <c r="J136" s="54">
        <f>D136*H136</f>
        <v>0</v>
      </c>
      <c r="K136" s="22">
        <f t="shared" si="15"/>
        <v>0</v>
      </c>
      <c r="L136" s="16"/>
      <c r="M136" s="16"/>
    </row>
    <row r="137" spans="1:13" ht="15" customHeight="1">
      <c r="A137" s="85"/>
      <c r="B137" s="52" t="s">
        <v>42</v>
      </c>
      <c r="C137" s="2">
        <v>80002</v>
      </c>
      <c r="D137" s="52"/>
      <c r="E137" s="53">
        <v>2.7</v>
      </c>
      <c r="F137" s="53">
        <v>31.906874999999999</v>
      </c>
      <c r="G137" s="53">
        <f t="shared" si="16"/>
        <v>27.120843749999999</v>
      </c>
      <c r="H137" s="19">
        <f t="shared" si="13"/>
        <v>27.120843749999999</v>
      </c>
      <c r="I137" s="5">
        <f t="shared" si="14"/>
        <v>2006.9424374999999</v>
      </c>
      <c r="J137" s="54">
        <f>D137*H137</f>
        <v>0</v>
      </c>
      <c r="K137" s="22">
        <f t="shared" si="15"/>
        <v>0</v>
      </c>
      <c r="L137" s="16"/>
      <c r="M137" s="16"/>
    </row>
    <row r="138" spans="1:13" ht="15" customHeight="1">
      <c r="A138" s="85"/>
      <c r="B138" s="52" t="s">
        <v>43</v>
      </c>
      <c r="C138" s="2">
        <v>80003</v>
      </c>
      <c r="D138" s="52"/>
      <c r="E138" s="53">
        <v>3.2</v>
      </c>
      <c r="F138" s="53">
        <v>31.906874999999999</v>
      </c>
      <c r="G138" s="53">
        <f t="shared" si="16"/>
        <v>27.120843749999999</v>
      </c>
      <c r="H138" s="19">
        <f t="shared" si="13"/>
        <v>27.120843749999999</v>
      </c>
      <c r="I138" s="5">
        <f t="shared" si="14"/>
        <v>2006.9424374999999</v>
      </c>
      <c r="J138" s="54">
        <f>D138*H138</f>
        <v>0</v>
      </c>
      <c r="K138" s="22">
        <f t="shared" si="15"/>
        <v>0</v>
      </c>
      <c r="L138" s="16"/>
      <c r="M138" s="16"/>
    </row>
    <row r="139" spans="1:13" ht="15" customHeight="1">
      <c r="A139" s="85"/>
      <c r="B139" s="52" t="s">
        <v>39</v>
      </c>
      <c r="C139" s="2">
        <v>80004</v>
      </c>
      <c r="D139" s="52"/>
      <c r="E139" s="53">
        <v>3.2</v>
      </c>
      <c r="F139" s="53">
        <v>32.469150000000006</v>
      </c>
      <c r="G139" s="53">
        <f t="shared" si="16"/>
        <v>27.598777500000004</v>
      </c>
      <c r="H139" s="19">
        <f t="shared" si="13"/>
        <v>27.598777500000004</v>
      </c>
      <c r="I139" s="5">
        <f t="shared" si="14"/>
        <v>2042.3095350000003</v>
      </c>
      <c r="J139" s="54">
        <f>D139*H139</f>
        <v>0</v>
      </c>
      <c r="K139" s="22">
        <f t="shared" si="15"/>
        <v>0</v>
      </c>
      <c r="L139" s="16"/>
      <c r="M139" s="16"/>
    </row>
    <row r="140" spans="1:13" ht="15" customHeight="1">
      <c r="A140" s="85"/>
      <c r="B140" s="52" t="s">
        <v>40</v>
      </c>
      <c r="C140" s="2">
        <v>80005</v>
      </c>
      <c r="D140" s="52"/>
      <c r="E140" s="53">
        <v>6.3</v>
      </c>
      <c r="F140" s="53">
        <v>46.874100000000006</v>
      </c>
      <c r="G140" s="53">
        <f t="shared" si="16"/>
        <v>39.842985000000006</v>
      </c>
      <c r="H140" s="19">
        <f t="shared" si="13"/>
        <v>39.842985000000006</v>
      </c>
      <c r="I140" s="5">
        <f t="shared" si="14"/>
        <v>2948.3808900000004</v>
      </c>
      <c r="J140" s="54">
        <f>D140*H140</f>
        <v>0</v>
      </c>
      <c r="K140" s="22">
        <f t="shared" si="15"/>
        <v>0</v>
      </c>
      <c r="L140" s="16"/>
      <c r="M140" s="16"/>
    </row>
    <row r="141" spans="1:13" ht="15" customHeight="1" thickBot="1">
      <c r="A141" s="86"/>
      <c r="B141" s="60" t="s">
        <v>45</v>
      </c>
      <c r="C141" s="6">
        <v>80006</v>
      </c>
      <c r="D141" s="60"/>
      <c r="E141" s="61">
        <v>7.1</v>
      </c>
      <c r="F141" s="61">
        <v>55.8705</v>
      </c>
      <c r="G141" s="61">
        <f t="shared" si="16"/>
        <v>47.489924999999999</v>
      </c>
      <c r="H141" s="20">
        <f t="shared" si="13"/>
        <v>47.489924999999999</v>
      </c>
      <c r="I141" s="7">
        <f t="shared" si="14"/>
        <v>3514.2544499999999</v>
      </c>
      <c r="J141" s="62">
        <f>D141*H141</f>
        <v>0</v>
      </c>
      <c r="K141" s="23">
        <f t="shared" si="15"/>
        <v>0</v>
      </c>
      <c r="L141" s="16"/>
      <c r="M141" s="16"/>
    </row>
    <row r="142" spans="1:13" ht="15" customHeight="1">
      <c r="A142" s="84" t="s">
        <v>65</v>
      </c>
      <c r="B142" s="49" t="s">
        <v>44</v>
      </c>
      <c r="C142" s="4">
        <v>81001</v>
      </c>
      <c r="D142" s="49"/>
      <c r="E142" s="50">
        <v>2.2000000000000002</v>
      </c>
      <c r="F142" s="50">
        <v>42.090299999999999</v>
      </c>
      <c r="G142" s="111">
        <f t="shared" si="16"/>
        <v>35.776755000000001</v>
      </c>
      <c r="H142" s="18">
        <f t="shared" si="13"/>
        <v>35.776755000000001</v>
      </c>
      <c r="I142" s="8">
        <f t="shared" si="14"/>
        <v>2647.4798700000001</v>
      </c>
      <c r="J142" s="51">
        <f>D142*H142</f>
        <v>0</v>
      </c>
      <c r="K142" s="21">
        <f t="shared" si="15"/>
        <v>0</v>
      </c>
      <c r="L142" s="16"/>
      <c r="M142" s="16"/>
    </row>
    <row r="143" spans="1:13" ht="15" customHeight="1">
      <c r="A143" s="85"/>
      <c r="B143" s="52" t="s">
        <v>42</v>
      </c>
      <c r="C143" s="2">
        <v>81002</v>
      </c>
      <c r="D143" s="52"/>
      <c r="E143" s="53">
        <v>2.7</v>
      </c>
      <c r="F143" s="53">
        <v>44.919525</v>
      </c>
      <c r="G143" s="53">
        <f t="shared" si="16"/>
        <v>38.181596249999998</v>
      </c>
      <c r="H143" s="19">
        <f t="shared" si="13"/>
        <v>38.181596249999998</v>
      </c>
      <c r="I143" s="5">
        <f t="shared" si="14"/>
        <v>2825.4381224999997</v>
      </c>
      <c r="J143" s="54">
        <f>D143*H143</f>
        <v>0</v>
      </c>
      <c r="K143" s="22">
        <f t="shared" si="15"/>
        <v>0</v>
      </c>
      <c r="L143" s="16"/>
      <c r="M143" s="16"/>
    </row>
    <row r="144" spans="1:13" ht="15" customHeight="1">
      <c r="A144" s="85"/>
      <c r="B144" s="52" t="s">
        <v>43</v>
      </c>
      <c r="C144" s="2">
        <v>81003</v>
      </c>
      <c r="D144" s="52"/>
      <c r="E144" s="53">
        <v>2.9</v>
      </c>
      <c r="F144" s="53">
        <v>44.919525</v>
      </c>
      <c r="G144" s="53">
        <f t="shared" si="16"/>
        <v>38.181596249999998</v>
      </c>
      <c r="H144" s="19">
        <f t="shared" si="13"/>
        <v>38.181596249999998</v>
      </c>
      <c r="I144" s="5">
        <f t="shared" si="14"/>
        <v>2825.4381224999997</v>
      </c>
      <c r="J144" s="54">
        <f>D144*H144</f>
        <v>0</v>
      </c>
      <c r="K144" s="22">
        <f t="shared" si="15"/>
        <v>0</v>
      </c>
      <c r="L144" s="16"/>
      <c r="M144" s="16"/>
    </row>
    <row r="145" spans="1:13" ht="15" customHeight="1">
      <c r="A145" s="85"/>
      <c r="B145" s="52" t="s">
        <v>39</v>
      </c>
      <c r="C145" s="2">
        <v>81004</v>
      </c>
      <c r="D145" s="52"/>
      <c r="E145" s="53">
        <v>3.4</v>
      </c>
      <c r="F145" s="53">
        <v>44.919525</v>
      </c>
      <c r="G145" s="53">
        <f t="shared" si="16"/>
        <v>38.181596249999998</v>
      </c>
      <c r="H145" s="19">
        <f t="shared" si="13"/>
        <v>38.181596249999998</v>
      </c>
      <c r="I145" s="5">
        <f t="shared" si="14"/>
        <v>2825.4381224999997</v>
      </c>
      <c r="J145" s="54">
        <f>D145*H145</f>
        <v>0</v>
      </c>
      <c r="K145" s="22">
        <f t="shared" si="15"/>
        <v>0</v>
      </c>
      <c r="L145" s="16"/>
      <c r="M145" s="16"/>
    </row>
    <row r="146" spans="1:13" ht="15" customHeight="1">
      <c r="A146" s="85"/>
      <c r="B146" s="52" t="s">
        <v>40</v>
      </c>
      <c r="C146" s="2">
        <v>81005</v>
      </c>
      <c r="D146" s="52"/>
      <c r="E146" s="53">
        <v>5</v>
      </c>
      <c r="F146" s="53">
        <v>56.727300000000007</v>
      </c>
      <c r="G146" s="53">
        <f t="shared" si="16"/>
        <v>48.218205000000005</v>
      </c>
      <c r="H146" s="19">
        <f t="shared" si="13"/>
        <v>48.218205000000005</v>
      </c>
      <c r="I146" s="5">
        <f t="shared" si="14"/>
        <v>3568.1471700000002</v>
      </c>
      <c r="J146" s="54">
        <f>D146*H146</f>
        <v>0</v>
      </c>
      <c r="K146" s="22">
        <f t="shared" si="15"/>
        <v>0</v>
      </c>
      <c r="L146" s="16"/>
      <c r="M146" s="16"/>
    </row>
    <row r="147" spans="1:13" ht="15" customHeight="1" thickBot="1">
      <c r="A147" s="86"/>
      <c r="B147" s="60" t="s">
        <v>45</v>
      </c>
      <c r="C147" s="6">
        <v>81006</v>
      </c>
      <c r="D147" s="60"/>
      <c r="E147" s="61">
        <v>7.1</v>
      </c>
      <c r="F147" s="61">
        <v>70.177274999999995</v>
      </c>
      <c r="G147" s="61">
        <f t="shared" si="16"/>
        <v>59.650683749999992</v>
      </c>
      <c r="H147" s="20">
        <f t="shared" si="13"/>
        <v>59.650683749999992</v>
      </c>
      <c r="I147" s="7">
        <f t="shared" si="14"/>
        <v>4414.1505974999991</v>
      </c>
      <c r="J147" s="62">
        <f>D147*H147</f>
        <v>0</v>
      </c>
      <c r="K147" s="23">
        <f t="shared" si="15"/>
        <v>0</v>
      </c>
      <c r="L147" s="16"/>
      <c r="M147" s="16"/>
    </row>
    <row r="148" spans="1:13" ht="39.75" customHeight="1" thickBot="1">
      <c r="A148" s="64" t="s">
        <v>66</v>
      </c>
      <c r="B148" s="65" t="s">
        <v>46</v>
      </c>
      <c r="C148" s="41">
        <v>82001</v>
      </c>
      <c r="D148" s="46"/>
      <c r="E148" s="66">
        <v>5.2</v>
      </c>
      <c r="F148" s="66">
        <v>69.356175000000007</v>
      </c>
      <c r="G148" s="77">
        <f t="shared" si="16"/>
        <v>58.952748750000005</v>
      </c>
      <c r="H148" s="38">
        <f t="shared" si="13"/>
        <v>58.952748750000005</v>
      </c>
      <c r="I148" s="39">
        <f t="shared" si="14"/>
        <v>4362.5034075000003</v>
      </c>
      <c r="J148" s="67">
        <f>D148*H148</f>
        <v>0</v>
      </c>
      <c r="K148" s="40">
        <f t="shared" si="15"/>
        <v>0</v>
      </c>
      <c r="L148" s="16"/>
      <c r="M148" s="16"/>
    </row>
    <row r="149" spans="1:13" ht="15" customHeight="1">
      <c r="A149" s="93" t="s">
        <v>67</v>
      </c>
      <c r="B149" s="49">
        <v>50</v>
      </c>
      <c r="C149" s="4">
        <v>30050</v>
      </c>
      <c r="D149" s="49"/>
      <c r="E149" s="50">
        <v>2.2999999999999998</v>
      </c>
      <c r="F149" s="50">
        <v>15.734774999999999</v>
      </c>
      <c r="G149" s="111">
        <f t="shared" si="16"/>
        <v>13.374558749999998</v>
      </c>
      <c r="H149" s="18">
        <f t="shared" si="13"/>
        <v>13.374558749999998</v>
      </c>
      <c r="I149" s="8">
        <f t="shared" si="14"/>
        <v>989.71734749999985</v>
      </c>
      <c r="J149" s="51">
        <f>D149*H149</f>
        <v>0</v>
      </c>
      <c r="K149" s="21">
        <f t="shared" si="15"/>
        <v>0</v>
      </c>
      <c r="L149" s="16"/>
      <c r="M149" s="16"/>
    </row>
    <row r="150" spans="1:13" ht="15" customHeight="1">
      <c r="A150" s="94"/>
      <c r="B150" s="52">
        <v>70</v>
      </c>
      <c r="C150" s="2">
        <v>30070</v>
      </c>
      <c r="D150" s="52"/>
      <c r="E150" s="53">
        <v>2.9</v>
      </c>
      <c r="F150" s="53">
        <v>19.501125000000002</v>
      </c>
      <c r="G150" s="53">
        <f t="shared" si="16"/>
        <v>16.575956250000001</v>
      </c>
      <c r="H150" s="19">
        <f t="shared" si="13"/>
        <v>16.575956250000001</v>
      </c>
      <c r="I150" s="5">
        <f t="shared" si="14"/>
        <v>1226.6207625</v>
      </c>
      <c r="J150" s="54">
        <f>D150*H150</f>
        <v>0</v>
      </c>
      <c r="K150" s="22">
        <f t="shared" si="15"/>
        <v>0</v>
      </c>
      <c r="L150" s="16"/>
      <c r="M150" s="16"/>
    </row>
    <row r="151" spans="1:13" ht="15" customHeight="1">
      <c r="A151" s="94"/>
      <c r="B151" s="52">
        <v>80</v>
      </c>
      <c r="C151" s="2">
        <v>30080</v>
      </c>
      <c r="D151" s="52"/>
      <c r="E151" s="53">
        <v>3.1</v>
      </c>
      <c r="F151" s="53">
        <v>19.501125000000002</v>
      </c>
      <c r="G151" s="53">
        <f t="shared" si="16"/>
        <v>16.575956250000001</v>
      </c>
      <c r="H151" s="19">
        <f t="shared" si="13"/>
        <v>16.575956250000001</v>
      </c>
      <c r="I151" s="5">
        <f t="shared" si="14"/>
        <v>1226.6207625</v>
      </c>
      <c r="J151" s="54">
        <f>D151*H151</f>
        <v>0</v>
      </c>
      <c r="K151" s="22">
        <f t="shared" si="15"/>
        <v>0</v>
      </c>
      <c r="L151" s="16"/>
      <c r="M151" s="16"/>
    </row>
    <row r="152" spans="1:13" ht="15" customHeight="1" thickBot="1">
      <c r="A152" s="95"/>
      <c r="B152" s="60">
        <v>100</v>
      </c>
      <c r="C152" s="6">
        <v>30100</v>
      </c>
      <c r="D152" s="60"/>
      <c r="E152" s="61">
        <v>5</v>
      </c>
      <c r="F152" s="68">
        <v>26.03</v>
      </c>
      <c r="G152" s="61">
        <f t="shared" si="16"/>
        <v>22.125499999999999</v>
      </c>
      <c r="H152" s="20">
        <f t="shared" si="13"/>
        <v>22.125499999999999</v>
      </c>
      <c r="I152" s="7">
        <f t="shared" si="14"/>
        <v>1637.2869999999998</v>
      </c>
      <c r="J152" s="62">
        <f>D152*H152</f>
        <v>0</v>
      </c>
      <c r="K152" s="23">
        <f t="shared" si="15"/>
        <v>0</v>
      </c>
      <c r="L152" s="16"/>
      <c r="M152" s="16"/>
    </row>
    <row r="153" spans="1:13" ht="15" customHeight="1">
      <c r="A153" s="84" t="s">
        <v>68</v>
      </c>
      <c r="B153" s="49">
        <v>100</v>
      </c>
      <c r="C153" s="4">
        <v>38100</v>
      </c>
      <c r="D153" s="49"/>
      <c r="E153" s="50">
        <v>7.6</v>
      </c>
      <c r="F153" s="69">
        <v>42.822149999999993</v>
      </c>
      <c r="G153" s="111">
        <f t="shared" si="16"/>
        <v>36.398827499999996</v>
      </c>
      <c r="H153" s="18">
        <f t="shared" si="13"/>
        <v>36.398827499999996</v>
      </c>
      <c r="I153" s="8">
        <f t="shared" si="14"/>
        <v>2693.5132349999999</v>
      </c>
      <c r="J153" s="51">
        <f>D153*H153</f>
        <v>0</v>
      </c>
      <c r="K153" s="21">
        <f t="shared" si="15"/>
        <v>0</v>
      </c>
      <c r="L153" s="16"/>
      <c r="M153" s="16"/>
    </row>
    <row r="154" spans="1:13" ht="15" customHeight="1">
      <c r="A154" s="85"/>
      <c r="B154" s="52">
        <v>125</v>
      </c>
      <c r="C154" s="2">
        <v>38125</v>
      </c>
      <c r="D154" s="52"/>
      <c r="E154" s="53">
        <v>10.3</v>
      </c>
      <c r="F154" s="55">
        <v>58.307024999999996</v>
      </c>
      <c r="G154" s="53">
        <f t="shared" si="16"/>
        <v>49.560971249999994</v>
      </c>
      <c r="H154" s="19">
        <f t="shared" si="13"/>
        <v>49.560971249999994</v>
      </c>
      <c r="I154" s="5">
        <f t="shared" si="14"/>
        <v>3667.5118724999998</v>
      </c>
      <c r="J154" s="54">
        <f>D154*H154</f>
        <v>0</v>
      </c>
      <c r="K154" s="22">
        <f t="shared" si="15"/>
        <v>0</v>
      </c>
      <c r="L154" s="16"/>
      <c r="M154" s="16"/>
    </row>
    <row r="155" spans="1:13" ht="15" customHeight="1">
      <c r="A155" s="85"/>
      <c r="B155" s="52">
        <v>150</v>
      </c>
      <c r="C155" s="2">
        <v>38150</v>
      </c>
      <c r="D155" s="52"/>
      <c r="E155" s="53">
        <v>14.5</v>
      </c>
      <c r="F155" s="55">
        <v>77.987449999999995</v>
      </c>
      <c r="G155" s="53">
        <f t="shared" si="16"/>
        <v>66.2893325</v>
      </c>
      <c r="H155" s="19">
        <f t="shared" si="13"/>
        <v>66.2893325</v>
      </c>
      <c r="I155" s="5">
        <f t="shared" si="14"/>
        <v>4905.410605</v>
      </c>
      <c r="J155" s="54">
        <f>D155*H155</f>
        <v>0</v>
      </c>
      <c r="K155" s="22">
        <f t="shared" si="15"/>
        <v>0</v>
      </c>
      <c r="L155" s="16"/>
      <c r="M155" s="16"/>
    </row>
    <row r="156" spans="1:13" ht="15" customHeight="1">
      <c r="A156" s="85"/>
      <c r="B156" s="52">
        <v>200</v>
      </c>
      <c r="C156" s="2">
        <v>38200</v>
      </c>
      <c r="D156" s="52"/>
      <c r="E156" s="53">
        <v>22</v>
      </c>
      <c r="F156" s="55">
        <v>173.61802499999999</v>
      </c>
      <c r="G156" s="53">
        <f>F156*0.95</f>
        <v>164.93712374999998</v>
      </c>
      <c r="H156" s="19">
        <f t="shared" si="13"/>
        <v>164.93712374999998</v>
      </c>
      <c r="I156" s="5">
        <f t="shared" si="14"/>
        <v>12205.347157499999</v>
      </c>
      <c r="J156" s="54">
        <f>D156*H156</f>
        <v>0</v>
      </c>
      <c r="K156" s="22">
        <f t="shared" si="15"/>
        <v>0</v>
      </c>
      <c r="L156" s="16"/>
      <c r="M156" s="16"/>
    </row>
    <row r="157" spans="1:13" ht="15" customHeight="1">
      <c r="A157" s="85"/>
      <c r="B157" s="52">
        <v>250</v>
      </c>
      <c r="C157" s="2">
        <v>38250</v>
      </c>
      <c r="D157" s="52"/>
      <c r="E157" s="53">
        <v>36.5</v>
      </c>
      <c r="F157" s="55">
        <v>260.04772500000001</v>
      </c>
      <c r="G157" s="53">
        <f t="shared" ref="G157:G158" si="17">F157*0.95</f>
        <v>247.04533875000001</v>
      </c>
      <c r="H157" s="19">
        <f t="shared" si="13"/>
        <v>247.04533875000001</v>
      </c>
      <c r="I157" s="5">
        <f t="shared" si="14"/>
        <v>18281.355067500001</v>
      </c>
      <c r="J157" s="54">
        <f>D157*H157</f>
        <v>0</v>
      </c>
      <c r="K157" s="22">
        <f t="shared" si="15"/>
        <v>0</v>
      </c>
      <c r="L157" s="16"/>
      <c r="M157" s="16"/>
    </row>
    <row r="158" spans="1:13" ht="15" customHeight="1" thickBot="1">
      <c r="A158" s="86"/>
      <c r="B158" s="60">
        <v>300</v>
      </c>
      <c r="C158" s="6">
        <v>38300</v>
      </c>
      <c r="D158" s="60"/>
      <c r="E158" s="61">
        <v>21</v>
      </c>
      <c r="F158" s="61">
        <v>315.704025</v>
      </c>
      <c r="G158" s="61">
        <f t="shared" si="17"/>
        <v>299.91882375</v>
      </c>
      <c r="H158" s="20">
        <f t="shared" si="13"/>
        <v>299.91882375</v>
      </c>
      <c r="I158" s="7">
        <f t="shared" si="14"/>
        <v>22193.992957499999</v>
      </c>
      <c r="J158" s="62">
        <f>D158*H158</f>
        <v>0</v>
      </c>
      <c r="K158" s="23">
        <f t="shared" si="15"/>
        <v>0</v>
      </c>
      <c r="L158" s="16"/>
      <c r="M158" s="16"/>
    </row>
    <row r="159" spans="1:13" ht="15" customHeight="1">
      <c r="A159" s="84" t="s">
        <v>69</v>
      </c>
      <c r="B159" s="49" t="s">
        <v>22</v>
      </c>
      <c r="C159" s="4">
        <v>77050</v>
      </c>
      <c r="D159" s="49"/>
      <c r="E159" s="49">
        <v>0.5</v>
      </c>
      <c r="F159" s="50">
        <v>4.5071249999999994</v>
      </c>
      <c r="G159" s="111">
        <f t="shared" si="16"/>
        <v>3.8310562499999992</v>
      </c>
      <c r="H159" s="18">
        <f t="shared" si="13"/>
        <v>3.8310562499999992</v>
      </c>
      <c r="I159" s="8">
        <f t="shared" si="14"/>
        <v>283.49816249999992</v>
      </c>
      <c r="J159" s="51">
        <f>D159*H159</f>
        <v>0</v>
      </c>
      <c r="K159" s="21">
        <f t="shared" si="15"/>
        <v>0</v>
      </c>
      <c r="L159" s="16"/>
      <c r="M159" s="16"/>
    </row>
    <row r="160" spans="1:13" ht="15" customHeight="1">
      <c r="A160" s="85"/>
      <c r="B160" s="52" t="s">
        <v>29</v>
      </c>
      <c r="C160" s="2">
        <v>78050</v>
      </c>
      <c r="D160" s="52"/>
      <c r="E160" s="52">
        <v>0.7</v>
      </c>
      <c r="F160" s="53">
        <v>4.5071249999999994</v>
      </c>
      <c r="G160" s="53">
        <f t="shared" si="16"/>
        <v>3.8310562499999992</v>
      </c>
      <c r="H160" s="19">
        <f t="shared" si="13"/>
        <v>3.8310562499999992</v>
      </c>
      <c r="I160" s="5">
        <f t="shared" si="14"/>
        <v>283.49816249999992</v>
      </c>
      <c r="J160" s="54">
        <f>D160*H160</f>
        <v>0</v>
      </c>
      <c r="K160" s="22">
        <f t="shared" si="15"/>
        <v>0</v>
      </c>
      <c r="L160" s="16"/>
      <c r="M160" s="16"/>
    </row>
    <row r="161" spans="1:13" ht="15" customHeight="1">
      <c r="A161" s="85"/>
      <c r="B161" s="52" t="s">
        <v>1</v>
      </c>
      <c r="C161" s="2">
        <v>71050</v>
      </c>
      <c r="D161" s="52"/>
      <c r="E161" s="52">
        <v>0.9</v>
      </c>
      <c r="F161" s="53">
        <v>7.7686770557029163</v>
      </c>
      <c r="G161" s="53">
        <f t="shared" si="16"/>
        <v>6.6033754973474785</v>
      </c>
      <c r="H161" s="19">
        <f t="shared" si="13"/>
        <v>6.6033754973474785</v>
      </c>
      <c r="I161" s="5">
        <f t="shared" si="14"/>
        <v>488.64978680371343</v>
      </c>
      <c r="J161" s="54">
        <f>D161*H161</f>
        <v>0</v>
      </c>
      <c r="K161" s="22">
        <f t="shared" si="15"/>
        <v>0</v>
      </c>
      <c r="L161" s="16"/>
      <c r="M161" s="16"/>
    </row>
    <row r="162" spans="1:13" ht="15" customHeight="1">
      <c r="A162" s="85"/>
      <c r="B162" s="52" t="s">
        <v>2</v>
      </c>
      <c r="C162" s="2">
        <v>71070</v>
      </c>
      <c r="D162" s="52"/>
      <c r="E162" s="52">
        <v>0.9</v>
      </c>
      <c r="F162" s="53">
        <v>4.8194999999999997</v>
      </c>
      <c r="G162" s="53">
        <f t="shared" si="16"/>
        <v>4.0965749999999996</v>
      </c>
      <c r="H162" s="19">
        <f t="shared" si="13"/>
        <v>4.0965749999999996</v>
      </c>
      <c r="I162" s="5">
        <f t="shared" si="14"/>
        <v>303.14654999999999</v>
      </c>
      <c r="J162" s="54">
        <f>D162*H162</f>
        <v>0</v>
      </c>
      <c r="K162" s="22">
        <f t="shared" si="15"/>
        <v>0</v>
      </c>
      <c r="L162" s="16"/>
      <c r="M162" s="16"/>
    </row>
    <row r="163" spans="1:13" ht="15" customHeight="1">
      <c r="A163" s="85"/>
      <c r="B163" s="52" t="s">
        <v>30</v>
      </c>
      <c r="C163" s="2">
        <v>71080</v>
      </c>
      <c r="D163" s="52"/>
      <c r="E163" s="52">
        <v>1.1000000000000001</v>
      </c>
      <c r="F163" s="53">
        <v>5.2657500000000006</v>
      </c>
      <c r="G163" s="53">
        <f t="shared" si="16"/>
        <v>4.4758875000000007</v>
      </c>
      <c r="H163" s="19">
        <f t="shared" si="13"/>
        <v>4.4758875000000007</v>
      </c>
      <c r="I163" s="5">
        <f t="shared" si="14"/>
        <v>331.21567500000003</v>
      </c>
      <c r="J163" s="54">
        <f>D163*H163</f>
        <v>0</v>
      </c>
      <c r="K163" s="22">
        <f t="shared" si="15"/>
        <v>0</v>
      </c>
      <c r="L163" s="16"/>
      <c r="M163" s="16"/>
    </row>
    <row r="164" spans="1:13" ht="15" customHeight="1">
      <c r="A164" s="85"/>
      <c r="B164" s="52" t="s">
        <v>23</v>
      </c>
      <c r="C164" s="2">
        <v>71250</v>
      </c>
      <c r="D164" s="52"/>
      <c r="E164" s="52">
        <v>1.4</v>
      </c>
      <c r="F164" s="53">
        <v>5.2657500000000006</v>
      </c>
      <c r="G164" s="53">
        <f t="shared" si="16"/>
        <v>4.4758875000000007</v>
      </c>
      <c r="H164" s="19">
        <f t="shared" si="13"/>
        <v>4.4758875000000007</v>
      </c>
      <c r="I164" s="5">
        <f t="shared" si="14"/>
        <v>331.21567500000003</v>
      </c>
      <c r="J164" s="54">
        <f>D164*H164</f>
        <v>0</v>
      </c>
      <c r="K164" s="22">
        <f t="shared" si="15"/>
        <v>0</v>
      </c>
      <c r="L164" s="16"/>
      <c r="M164" s="16"/>
    </row>
    <row r="165" spans="1:13" ht="15" customHeight="1">
      <c r="A165" s="85"/>
      <c r="B165" s="52" t="s">
        <v>24</v>
      </c>
      <c r="C165" s="2">
        <v>71270</v>
      </c>
      <c r="D165" s="52"/>
      <c r="E165" s="52">
        <v>1.5</v>
      </c>
      <c r="F165" s="53">
        <v>10.7814</v>
      </c>
      <c r="G165" s="53">
        <f t="shared" si="16"/>
        <v>9.1641899999999996</v>
      </c>
      <c r="H165" s="19">
        <f t="shared" si="13"/>
        <v>9.1641899999999996</v>
      </c>
      <c r="I165" s="5">
        <f t="shared" si="14"/>
        <v>678.15005999999994</v>
      </c>
      <c r="J165" s="54">
        <f>D165*H165</f>
        <v>0</v>
      </c>
      <c r="K165" s="22">
        <f t="shared" si="15"/>
        <v>0</v>
      </c>
      <c r="L165" s="16"/>
      <c r="M165" s="16"/>
    </row>
    <row r="166" spans="1:13" ht="15" customHeight="1">
      <c r="A166" s="85"/>
      <c r="B166" s="52" t="s">
        <v>31</v>
      </c>
      <c r="C166" s="2">
        <v>71280</v>
      </c>
      <c r="D166" s="52"/>
      <c r="E166" s="52">
        <v>1.7</v>
      </c>
      <c r="F166" s="53">
        <v>10.272675000000001</v>
      </c>
      <c r="G166" s="53">
        <f t="shared" si="16"/>
        <v>8.7317737500000003</v>
      </c>
      <c r="H166" s="19">
        <f t="shared" si="13"/>
        <v>8.7317737500000003</v>
      </c>
      <c r="I166" s="5">
        <f t="shared" si="14"/>
        <v>646.15125750000004</v>
      </c>
      <c r="J166" s="54">
        <f>D166*H166</f>
        <v>0</v>
      </c>
      <c r="K166" s="22">
        <f t="shared" si="15"/>
        <v>0</v>
      </c>
      <c r="L166" s="16"/>
      <c r="M166" s="16"/>
    </row>
    <row r="167" spans="1:13" ht="15" customHeight="1">
      <c r="A167" s="85"/>
      <c r="B167" s="52" t="s">
        <v>4</v>
      </c>
      <c r="C167" s="2">
        <v>71210</v>
      </c>
      <c r="D167" s="52"/>
      <c r="E167" s="52">
        <v>1.5</v>
      </c>
      <c r="F167" s="53">
        <v>10.272675000000001</v>
      </c>
      <c r="G167" s="53">
        <f t="shared" si="16"/>
        <v>8.7317737500000003</v>
      </c>
      <c r="H167" s="19">
        <f t="shared" si="13"/>
        <v>8.7317737500000003</v>
      </c>
      <c r="I167" s="5">
        <f t="shared" si="14"/>
        <v>646.15125750000004</v>
      </c>
      <c r="J167" s="54">
        <f>D167*H167</f>
        <v>0</v>
      </c>
      <c r="K167" s="22">
        <f t="shared" si="15"/>
        <v>0</v>
      </c>
      <c r="L167" s="16"/>
      <c r="M167" s="16"/>
    </row>
    <row r="168" spans="1:13" ht="15" customHeight="1">
      <c r="A168" s="85"/>
      <c r="B168" s="52" t="s">
        <v>25</v>
      </c>
      <c r="C168" s="2">
        <v>71550</v>
      </c>
      <c r="D168" s="52"/>
      <c r="E168" s="52">
        <v>2</v>
      </c>
      <c r="F168" s="53">
        <v>10.7814</v>
      </c>
      <c r="G168" s="53">
        <f t="shared" si="16"/>
        <v>9.1641899999999996</v>
      </c>
      <c r="H168" s="19">
        <f t="shared" si="13"/>
        <v>9.1641899999999996</v>
      </c>
      <c r="I168" s="5">
        <f t="shared" si="14"/>
        <v>678.15005999999994</v>
      </c>
      <c r="J168" s="54">
        <f>D168*H168</f>
        <v>0</v>
      </c>
      <c r="K168" s="22">
        <f t="shared" si="15"/>
        <v>0</v>
      </c>
      <c r="L168" s="16"/>
      <c r="M168" s="16"/>
    </row>
    <row r="169" spans="1:13" ht="15" customHeight="1">
      <c r="A169" s="85"/>
      <c r="B169" s="52" t="s">
        <v>26</v>
      </c>
      <c r="C169" s="2">
        <v>71570</v>
      </c>
      <c r="D169" s="52"/>
      <c r="E169" s="52">
        <v>2</v>
      </c>
      <c r="F169" s="53">
        <v>10.272675000000001</v>
      </c>
      <c r="G169" s="53">
        <f t="shared" si="16"/>
        <v>8.7317737500000003</v>
      </c>
      <c r="H169" s="19">
        <f t="shared" si="13"/>
        <v>8.7317737500000003</v>
      </c>
      <c r="I169" s="5">
        <f t="shared" si="14"/>
        <v>646.15125750000004</v>
      </c>
      <c r="J169" s="54">
        <f>D169*H169</f>
        <v>0</v>
      </c>
      <c r="K169" s="22">
        <f t="shared" si="15"/>
        <v>0</v>
      </c>
      <c r="L169" s="16"/>
      <c r="M169" s="16"/>
    </row>
    <row r="170" spans="1:13" ht="15" customHeight="1">
      <c r="A170" s="85"/>
      <c r="B170" s="52" t="s">
        <v>32</v>
      </c>
      <c r="C170" s="2">
        <v>71580</v>
      </c>
      <c r="D170" s="52"/>
      <c r="E170" s="52">
        <v>2.2999999999999998</v>
      </c>
      <c r="F170" s="53">
        <v>24.257924403183022</v>
      </c>
      <c r="G170" s="53">
        <f t="shared" si="16"/>
        <v>20.61923574270557</v>
      </c>
      <c r="H170" s="19">
        <f t="shared" si="13"/>
        <v>20.61923574270557</v>
      </c>
      <c r="I170" s="5">
        <f t="shared" si="14"/>
        <v>1525.8234449602121</v>
      </c>
      <c r="J170" s="54">
        <f>D170*H170</f>
        <v>0</v>
      </c>
      <c r="K170" s="22">
        <f t="shared" si="15"/>
        <v>0</v>
      </c>
      <c r="L170" s="16"/>
      <c r="M170" s="16"/>
    </row>
    <row r="171" spans="1:13" ht="15" customHeight="1">
      <c r="A171" s="85"/>
      <c r="B171" s="52" t="s">
        <v>6</v>
      </c>
      <c r="C171" s="2">
        <v>71510</v>
      </c>
      <c r="D171" s="52"/>
      <c r="E171" s="52">
        <v>2.2000000000000002</v>
      </c>
      <c r="F171" s="53">
        <v>14.842274999999999</v>
      </c>
      <c r="G171" s="53">
        <f t="shared" si="16"/>
        <v>12.615933749999998</v>
      </c>
      <c r="H171" s="19">
        <f t="shared" si="13"/>
        <v>12.615933749999998</v>
      </c>
      <c r="I171" s="5">
        <f t="shared" si="14"/>
        <v>933.57909749999988</v>
      </c>
      <c r="J171" s="54">
        <f>D171*H171</f>
        <v>0</v>
      </c>
      <c r="K171" s="22">
        <f t="shared" si="15"/>
        <v>0</v>
      </c>
      <c r="L171" s="16"/>
      <c r="M171" s="16"/>
    </row>
    <row r="172" spans="1:13" ht="15" customHeight="1">
      <c r="A172" s="85"/>
      <c r="B172" s="52" t="s">
        <v>7</v>
      </c>
      <c r="C172" s="2">
        <v>71512</v>
      </c>
      <c r="D172" s="52"/>
      <c r="E172" s="52">
        <v>2.2000000000000002</v>
      </c>
      <c r="F172" s="53">
        <v>16.181024999999998</v>
      </c>
      <c r="G172" s="53">
        <f t="shared" si="16"/>
        <v>13.753871249999998</v>
      </c>
      <c r="H172" s="19">
        <f t="shared" si="13"/>
        <v>13.753871249999998</v>
      </c>
      <c r="I172" s="5">
        <f t="shared" si="14"/>
        <v>1017.7864724999998</v>
      </c>
      <c r="J172" s="54">
        <f>D172*H172</f>
        <v>0</v>
      </c>
      <c r="K172" s="22">
        <f t="shared" si="15"/>
        <v>0</v>
      </c>
      <c r="L172" s="16"/>
      <c r="M172" s="16"/>
    </row>
    <row r="173" spans="1:13" ht="15" customHeight="1">
      <c r="A173" s="85"/>
      <c r="B173" s="52" t="s">
        <v>27</v>
      </c>
      <c r="C173" s="2">
        <v>72010</v>
      </c>
      <c r="D173" s="52"/>
      <c r="E173" s="52">
        <v>4.0999999999999996</v>
      </c>
      <c r="F173" s="53">
        <v>24.240299999999998</v>
      </c>
      <c r="G173" s="53">
        <f>F173*0.95</f>
        <v>23.028284999999997</v>
      </c>
      <c r="H173" s="19">
        <f t="shared" si="13"/>
        <v>23.028284999999997</v>
      </c>
      <c r="I173" s="5">
        <f t="shared" si="14"/>
        <v>1704.0930899999998</v>
      </c>
      <c r="J173" s="54">
        <f>D173*H173</f>
        <v>0</v>
      </c>
      <c r="K173" s="22">
        <f t="shared" si="15"/>
        <v>0</v>
      </c>
      <c r="L173" s="16"/>
      <c r="M173" s="16"/>
    </row>
    <row r="174" spans="1:13" ht="15" customHeight="1">
      <c r="A174" s="85"/>
      <c r="B174" s="52" t="s">
        <v>9</v>
      </c>
      <c r="C174" s="2">
        <v>72012</v>
      </c>
      <c r="D174" s="52"/>
      <c r="E174" s="52">
        <v>4.0999999999999996</v>
      </c>
      <c r="F174" s="53">
        <v>25.239900000000002</v>
      </c>
      <c r="G174" s="53">
        <f t="shared" ref="G174:G180" si="18">F174*0.95</f>
        <v>23.977905</v>
      </c>
      <c r="H174" s="19">
        <f t="shared" si="13"/>
        <v>23.977905</v>
      </c>
      <c r="I174" s="5">
        <f t="shared" si="14"/>
        <v>1774.3649700000001</v>
      </c>
      <c r="J174" s="54">
        <f>D174*H174</f>
        <v>0</v>
      </c>
      <c r="K174" s="22">
        <f t="shared" si="15"/>
        <v>0</v>
      </c>
      <c r="L174" s="16"/>
      <c r="M174" s="16"/>
    </row>
    <row r="175" spans="1:13" ht="15" customHeight="1">
      <c r="A175" s="85"/>
      <c r="B175" s="52" t="s">
        <v>28</v>
      </c>
      <c r="C175" s="2">
        <v>72015</v>
      </c>
      <c r="D175" s="52"/>
      <c r="E175" s="52">
        <v>4.3</v>
      </c>
      <c r="F175" s="53">
        <v>26.712525000000003</v>
      </c>
      <c r="G175" s="53">
        <f t="shared" si="18"/>
        <v>25.376898750000002</v>
      </c>
      <c r="H175" s="19">
        <f t="shared" si="13"/>
        <v>25.376898750000002</v>
      </c>
      <c r="I175" s="5">
        <f t="shared" si="14"/>
        <v>1877.8905075000002</v>
      </c>
      <c r="J175" s="54">
        <f>D175*H175</f>
        <v>0</v>
      </c>
      <c r="K175" s="22">
        <f t="shared" si="15"/>
        <v>0</v>
      </c>
      <c r="L175" s="16"/>
      <c r="M175" s="16"/>
    </row>
    <row r="176" spans="1:13" ht="15" customHeight="1">
      <c r="A176" s="85"/>
      <c r="B176" s="52" t="s">
        <v>13</v>
      </c>
      <c r="C176" s="2">
        <v>72515</v>
      </c>
      <c r="D176" s="52"/>
      <c r="E176" s="52">
        <v>6.8</v>
      </c>
      <c r="F176" s="53">
        <v>58.521224999999994</v>
      </c>
      <c r="G176" s="53">
        <f t="shared" si="18"/>
        <v>55.59516374999999</v>
      </c>
      <c r="H176" s="19">
        <f t="shared" si="13"/>
        <v>55.59516374999999</v>
      </c>
      <c r="I176" s="5">
        <f t="shared" si="14"/>
        <v>4114.0421174999992</v>
      </c>
      <c r="J176" s="54">
        <f>D176*H176</f>
        <v>0</v>
      </c>
      <c r="K176" s="22">
        <f t="shared" si="15"/>
        <v>0</v>
      </c>
      <c r="L176" s="16"/>
      <c r="M176" s="16"/>
    </row>
    <row r="177" spans="1:13" ht="15" customHeight="1">
      <c r="A177" s="85"/>
      <c r="B177" s="52" t="s">
        <v>14</v>
      </c>
      <c r="C177" s="2">
        <v>72520</v>
      </c>
      <c r="D177" s="52"/>
      <c r="E177" s="52">
        <v>7</v>
      </c>
      <c r="F177" s="53">
        <v>58.521224999999994</v>
      </c>
      <c r="G177" s="53">
        <f t="shared" si="18"/>
        <v>55.59516374999999</v>
      </c>
      <c r="H177" s="19">
        <f t="shared" si="13"/>
        <v>55.59516374999999</v>
      </c>
      <c r="I177" s="5">
        <f t="shared" si="14"/>
        <v>4114.0421174999992</v>
      </c>
      <c r="J177" s="54">
        <f>D177*H177</f>
        <v>0</v>
      </c>
      <c r="K177" s="22">
        <f t="shared" si="15"/>
        <v>0</v>
      </c>
      <c r="L177" s="16"/>
      <c r="M177" s="16"/>
    </row>
    <row r="178" spans="1:13" ht="15" customHeight="1">
      <c r="A178" s="85"/>
      <c r="B178" s="52" t="s">
        <v>18</v>
      </c>
      <c r="C178" s="2">
        <v>73015</v>
      </c>
      <c r="D178" s="52"/>
      <c r="E178" s="52">
        <v>10.7</v>
      </c>
      <c r="F178" s="53">
        <v>86.37615000000001</v>
      </c>
      <c r="G178" s="53">
        <f t="shared" si="18"/>
        <v>82.057342500000004</v>
      </c>
      <c r="H178" s="19">
        <f t="shared" si="13"/>
        <v>82.057342500000004</v>
      </c>
      <c r="I178" s="5">
        <f t="shared" si="14"/>
        <v>6072.2433450000008</v>
      </c>
      <c r="J178" s="54">
        <f>D178*H178</f>
        <v>0</v>
      </c>
      <c r="K178" s="22">
        <f t="shared" si="15"/>
        <v>0</v>
      </c>
      <c r="L178" s="16"/>
      <c r="M178" s="16"/>
    </row>
    <row r="179" spans="1:13" ht="15" customHeight="1">
      <c r="A179" s="85"/>
      <c r="B179" s="52" t="s">
        <v>19</v>
      </c>
      <c r="C179" s="2">
        <v>73020</v>
      </c>
      <c r="D179" s="52"/>
      <c r="E179" s="52">
        <v>11.4</v>
      </c>
      <c r="F179" s="53">
        <v>82.270650000000018</v>
      </c>
      <c r="G179" s="53">
        <f t="shared" si="18"/>
        <v>78.157117500000012</v>
      </c>
      <c r="H179" s="19">
        <f t="shared" si="13"/>
        <v>78.157117500000012</v>
      </c>
      <c r="I179" s="5">
        <f t="shared" si="14"/>
        <v>5783.6266950000008</v>
      </c>
      <c r="J179" s="54">
        <f>D179*H179</f>
        <v>0</v>
      </c>
      <c r="K179" s="22">
        <f t="shared" si="15"/>
        <v>0</v>
      </c>
      <c r="L179" s="16"/>
      <c r="M179" s="16"/>
    </row>
    <row r="180" spans="1:13" ht="15" customHeight="1" thickBot="1">
      <c r="A180" s="86"/>
      <c r="B180" s="60" t="s">
        <v>20</v>
      </c>
      <c r="C180" s="6">
        <v>73025</v>
      </c>
      <c r="D180" s="60"/>
      <c r="E180" s="60">
        <v>12.4</v>
      </c>
      <c r="F180" s="61">
        <v>86.3583</v>
      </c>
      <c r="G180" s="61">
        <f t="shared" si="18"/>
        <v>82.040385000000001</v>
      </c>
      <c r="H180" s="20">
        <f t="shared" si="13"/>
        <v>82.040385000000001</v>
      </c>
      <c r="I180" s="7">
        <f t="shared" si="14"/>
        <v>6070.9884899999997</v>
      </c>
      <c r="J180" s="62">
        <f>D180*H180</f>
        <v>0</v>
      </c>
      <c r="K180" s="23">
        <f t="shared" si="15"/>
        <v>0</v>
      </c>
      <c r="L180" s="16"/>
      <c r="M180" s="16"/>
    </row>
    <row r="181" spans="1:13" ht="15" customHeight="1">
      <c r="A181" s="84" t="s">
        <v>70</v>
      </c>
      <c r="B181" s="49">
        <v>50</v>
      </c>
      <c r="C181" s="4">
        <v>90050</v>
      </c>
      <c r="D181" s="49"/>
      <c r="E181" s="49">
        <v>1.3</v>
      </c>
      <c r="F181" s="50">
        <v>14.074724999999999</v>
      </c>
      <c r="G181" s="111">
        <f t="shared" si="16"/>
        <v>11.96351625</v>
      </c>
      <c r="H181" s="18">
        <f t="shared" si="13"/>
        <v>11.96351625</v>
      </c>
      <c r="I181" s="8">
        <f t="shared" si="14"/>
        <v>885.30020249999995</v>
      </c>
      <c r="J181" s="51">
        <f>D181*H181</f>
        <v>0</v>
      </c>
      <c r="K181" s="21">
        <f t="shared" si="15"/>
        <v>0</v>
      </c>
      <c r="L181" s="16"/>
      <c r="M181" s="16"/>
    </row>
    <row r="182" spans="1:13" ht="15" customHeight="1">
      <c r="A182" s="85"/>
      <c r="B182" s="52">
        <v>70</v>
      </c>
      <c r="C182" s="2">
        <v>90070</v>
      </c>
      <c r="D182" s="52"/>
      <c r="E182" s="52">
        <v>1.6</v>
      </c>
      <c r="F182" s="53">
        <v>15.779399999999999</v>
      </c>
      <c r="G182" s="53">
        <f t="shared" si="16"/>
        <v>13.412489999999998</v>
      </c>
      <c r="H182" s="19">
        <f t="shared" si="13"/>
        <v>13.412489999999998</v>
      </c>
      <c r="I182" s="5">
        <f t="shared" si="14"/>
        <v>992.52425999999991</v>
      </c>
      <c r="J182" s="54">
        <f>D182*H182</f>
        <v>0</v>
      </c>
      <c r="K182" s="22">
        <f t="shared" si="15"/>
        <v>0</v>
      </c>
      <c r="L182" s="16"/>
      <c r="M182" s="16"/>
    </row>
    <row r="183" spans="1:13" ht="15" customHeight="1">
      <c r="A183" s="85"/>
      <c r="B183" s="52">
        <v>80</v>
      </c>
      <c r="C183" s="2">
        <v>90080</v>
      </c>
      <c r="D183" s="52"/>
      <c r="E183" s="52">
        <v>1.8</v>
      </c>
      <c r="F183" s="53">
        <v>15.779399999999999</v>
      </c>
      <c r="G183" s="53">
        <f t="shared" si="16"/>
        <v>13.412489999999998</v>
      </c>
      <c r="H183" s="19">
        <f t="shared" si="13"/>
        <v>13.412489999999998</v>
      </c>
      <c r="I183" s="5">
        <f t="shared" si="14"/>
        <v>992.52425999999991</v>
      </c>
      <c r="J183" s="54">
        <f>D183*H183</f>
        <v>0</v>
      </c>
      <c r="K183" s="22">
        <f t="shared" si="15"/>
        <v>0</v>
      </c>
      <c r="L183" s="16"/>
      <c r="M183" s="16"/>
    </row>
    <row r="184" spans="1:13" ht="15" customHeight="1">
      <c r="A184" s="85"/>
      <c r="B184" s="52">
        <v>100</v>
      </c>
      <c r="C184" s="2">
        <v>90100</v>
      </c>
      <c r="D184" s="52"/>
      <c r="E184" s="52">
        <v>2.2999999999999998</v>
      </c>
      <c r="F184" s="53">
        <v>18.688950000000002</v>
      </c>
      <c r="G184" s="53">
        <f t="shared" si="16"/>
        <v>15.885607500000001</v>
      </c>
      <c r="H184" s="19">
        <f t="shared" si="13"/>
        <v>15.885607500000001</v>
      </c>
      <c r="I184" s="5">
        <f t="shared" si="14"/>
        <v>1175.5349550000001</v>
      </c>
      <c r="J184" s="54">
        <f>D184*H184</f>
        <v>0</v>
      </c>
      <c r="K184" s="22">
        <f t="shared" si="15"/>
        <v>0</v>
      </c>
      <c r="L184" s="16"/>
      <c r="M184" s="16"/>
    </row>
    <row r="185" spans="1:13" ht="15" customHeight="1">
      <c r="A185" s="85"/>
      <c r="B185" s="52">
        <v>125</v>
      </c>
      <c r="C185" s="2">
        <v>90125</v>
      </c>
      <c r="D185" s="52"/>
      <c r="E185" s="52">
        <v>3</v>
      </c>
      <c r="F185" s="53">
        <v>21.821625000000001</v>
      </c>
      <c r="G185" s="53">
        <f t="shared" si="16"/>
        <v>18.548381250000002</v>
      </c>
      <c r="H185" s="19">
        <f t="shared" si="13"/>
        <v>18.548381250000002</v>
      </c>
      <c r="I185" s="5">
        <f t="shared" si="14"/>
        <v>1372.5802125000002</v>
      </c>
      <c r="J185" s="54">
        <f>D185*H185</f>
        <v>0</v>
      </c>
      <c r="K185" s="22">
        <f t="shared" si="15"/>
        <v>0</v>
      </c>
      <c r="L185" s="16"/>
      <c r="M185" s="16"/>
    </row>
    <row r="186" spans="1:13" ht="15" customHeight="1">
      <c r="A186" s="85"/>
      <c r="B186" s="52">
        <v>150</v>
      </c>
      <c r="C186" s="2">
        <v>90150</v>
      </c>
      <c r="D186" s="52"/>
      <c r="E186" s="52">
        <v>4</v>
      </c>
      <c r="F186" s="53">
        <v>30.82695</v>
      </c>
      <c r="G186" s="53">
        <f t="shared" si="16"/>
        <v>26.202907499999998</v>
      </c>
      <c r="H186" s="19">
        <f t="shared" si="13"/>
        <v>26.202907499999998</v>
      </c>
      <c r="I186" s="5">
        <f t="shared" si="14"/>
        <v>1939.0151549999998</v>
      </c>
      <c r="J186" s="54">
        <f>D186*H186</f>
        <v>0</v>
      </c>
      <c r="K186" s="22">
        <f t="shared" si="15"/>
        <v>0</v>
      </c>
      <c r="L186" s="16"/>
      <c r="M186" s="16"/>
    </row>
    <row r="187" spans="1:13" ht="15" customHeight="1">
      <c r="A187" s="85"/>
      <c r="B187" s="52">
        <v>200</v>
      </c>
      <c r="C187" s="2">
        <v>90200</v>
      </c>
      <c r="D187" s="52"/>
      <c r="E187" s="52">
        <v>6</v>
      </c>
      <c r="F187" s="53">
        <v>45.401475000000005</v>
      </c>
      <c r="G187" s="53">
        <f>F187*0.95</f>
        <v>43.131401250000003</v>
      </c>
      <c r="H187" s="19">
        <f t="shared" si="13"/>
        <v>43.131401250000003</v>
      </c>
      <c r="I187" s="5">
        <f t="shared" si="14"/>
        <v>3191.7236925000002</v>
      </c>
      <c r="J187" s="54">
        <f>D187*H187</f>
        <v>0</v>
      </c>
      <c r="K187" s="22">
        <f t="shared" si="15"/>
        <v>0</v>
      </c>
      <c r="L187" s="16"/>
      <c r="M187" s="16"/>
    </row>
    <row r="188" spans="1:13" ht="15" customHeight="1">
      <c r="A188" s="85"/>
      <c r="B188" s="52">
        <v>250</v>
      </c>
      <c r="C188" s="2">
        <v>90250</v>
      </c>
      <c r="D188" s="52"/>
      <c r="E188" s="52">
        <v>19.5</v>
      </c>
      <c r="F188" s="53">
        <v>172.814775</v>
      </c>
      <c r="G188" s="53">
        <f t="shared" ref="G188:G189" si="19">F188*0.95</f>
        <v>164.17403625</v>
      </c>
      <c r="H188" s="19">
        <f t="shared" si="13"/>
        <v>164.17403625</v>
      </c>
      <c r="I188" s="5">
        <f t="shared" si="14"/>
        <v>12148.878682500001</v>
      </c>
      <c r="J188" s="54">
        <f>D188*H188</f>
        <v>0</v>
      </c>
      <c r="K188" s="22">
        <f t="shared" si="15"/>
        <v>0</v>
      </c>
      <c r="L188" s="16"/>
      <c r="M188" s="16"/>
    </row>
    <row r="189" spans="1:13" ht="15" customHeight="1" thickBot="1">
      <c r="A189" s="86"/>
      <c r="B189" s="60">
        <v>300</v>
      </c>
      <c r="C189" s="6">
        <v>90300</v>
      </c>
      <c r="D189" s="60"/>
      <c r="E189" s="60">
        <v>25.5</v>
      </c>
      <c r="F189" s="61">
        <v>201.95490000000001</v>
      </c>
      <c r="G189" s="61">
        <f t="shared" si="19"/>
        <v>191.85715500000001</v>
      </c>
      <c r="H189" s="20">
        <f t="shared" si="13"/>
        <v>191.85715500000001</v>
      </c>
      <c r="I189" s="7">
        <f t="shared" si="14"/>
        <v>14197.429470000001</v>
      </c>
      <c r="J189" s="62">
        <f>D189*H189</f>
        <v>0</v>
      </c>
      <c r="K189" s="23">
        <f t="shared" si="15"/>
        <v>0</v>
      </c>
      <c r="L189" s="16"/>
      <c r="M189" s="16"/>
    </row>
    <row r="190" spans="1:13" ht="15" customHeight="1">
      <c r="A190" s="84" t="s">
        <v>106</v>
      </c>
      <c r="B190" s="49">
        <v>50</v>
      </c>
      <c r="C190" s="4">
        <v>91050</v>
      </c>
      <c r="D190" s="49"/>
      <c r="E190" s="49">
        <v>0.8</v>
      </c>
      <c r="F190" s="50">
        <v>18.465825000000002</v>
      </c>
      <c r="G190" s="111">
        <f t="shared" si="16"/>
        <v>15.695951250000002</v>
      </c>
      <c r="H190" s="18">
        <f t="shared" si="13"/>
        <v>15.695951250000002</v>
      </c>
      <c r="I190" s="8">
        <f t="shared" si="14"/>
        <v>1161.5003925000001</v>
      </c>
      <c r="J190" s="51">
        <f>D190*H190</f>
        <v>0</v>
      </c>
      <c r="K190" s="21">
        <f t="shared" si="15"/>
        <v>0</v>
      </c>
      <c r="L190" s="16"/>
      <c r="M190" s="16"/>
    </row>
    <row r="191" spans="1:13" ht="15" customHeight="1">
      <c r="A191" s="85"/>
      <c r="B191" s="52">
        <v>70</v>
      </c>
      <c r="C191" s="2">
        <v>91070</v>
      </c>
      <c r="D191" s="52"/>
      <c r="E191" s="52">
        <v>1</v>
      </c>
      <c r="F191" s="53">
        <v>16.207799999999999</v>
      </c>
      <c r="G191" s="53">
        <f t="shared" si="16"/>
        <v>13.776629999999999</v>
      </c>
      <c r="H191" s="19">
        <f t="shared" si="13"/>
        <v>13.776629999999999</v>
      </c>
      <c r="I191" s="5">
        <f t="shared" si="14"/>
        <v>1019.4706199999999</v>
      </c>
      <c r="J191" s="54">
        <f>D191*H191</f>
        <v>0</v>
      </c>
      <c r="K191" s="22">
        <f t="shared" si="15"/>
        <v>0</v>
      </c>
      <c r="L191" s="16"/>
      <c r="M191" s="16"/>
    </row>
    <row r="192" spans="1:13" ht="15" customHeight="1">
      <c r="A192" s="85"/>
      <c r="B192" s="52">
        <v>80</v>
      </c>
      <c r="C192" s="2">
        <v>91080</v>
      </c>
      <c r="D192" s="52"/>
      <c r="E192" s="52">
        <v>1</v>
      </c>
      <c r="F192" s="53">
        <v>16.288125000000001</v>
      </c>
      <c r="G192" s="53">
        <f t="shared" si="16"/>
        <v>13.844906250000001</v>
      </c>
      <c r="H192" s="19">
        <f t="shared" si="13"/>
        <v>13.844906250000001</v>
      </c>
      <c r="I192" s="5">
        <f t="shared" si="14"/>
        <v>1024.5230625000002</v>
      </c>
      <c r="J192" s="54">
        <f>D192*H192</f>
        <v>0</v>
      </c>
      <c r="K192" s="22">
        <f t="shared" si="15"/>
        <v>0</v>
      </c>
      <c r="L192" s="16"/>
      <c r="M192" s="16"/>
    </row>
    <row r="193" spans="1:13" ht="15" customHeight="1">
      <c r="A193" s="85"/>
      <c r="B193" s="52">
        <v>100</v>
      </c>
      <c r="C193" s="2">
        <v>91100</v>
      </c>
      <c r="D193" s="52"/>
      <c r="E193" s="52">
        <v>1.3</v>
      </c>
      <c r="F193" s="53">
        <v>17.234175</v>
      </c>
      <c r="G193" s="53">
        <f t="shared" si="16"/>
        <v>14.64904875</v>
      </c>
      <c r="H193" s="19">
        <f t="shared" si="13"/>
        <v>14.64904875</v>
      </c>
      <c r="I193" s="5">
        <f t="shared" si="14"/>
        <v>1084.0296075000001</v>
      </c>
      <c r="J193" s="54">
        <f>D193*H193</f>
        <v>0</v>
      </c>
      <c r="K193" s="22">
        <f t="shared" si="15"/>
        <v>0</v>
      </c>
      <c r="L193" s="16"/>
      <c r="M193" s="16"/>
    </row>
    <row r="194" spans="1:13" ht="15" customHeight="1">
      <c r="A194" s="85"/>
      <c r="B194" s="52">
        <v>125</v>
      </c>
      <c r="C194" s="2">
        <v>91125</v>
      </c>
      <c r="D194" s="52"/>
      <c r="E194" s="52">
        <v>1.5</v>
      </c>
      <c r="F194" s="53">
        <v>19.465425</v>
      </c>
      <c r="G194" s="53">
        <f t="shared" si="16"/>
        <v>16.54561125</v>
      </c>
      <c r="H194" s="19">
        <f t="shared" si="13"/>
        <v>16.54561125</v>
      </c>
      <c r="I194" s="5">
        <f t="shared" si="14"/>
        <v>1224.3752325</v>
      </c>
      <c r="J194" s="54">
        <f>D194*H194</f>
        <v>0</v>
      </c>
      <c r="K194" s="22">
        <f t="shared" si="15"/>
        <v>0</v>
      </c>
      <c r="L194" s="16"/>
      <c r="M194" s="16"/>
    </row>
    <row r="195" spans="1:13" ht="15" customHeight="1">
      <c r="A195" s="85"/>
      <c r="B195" s="52">
        <v>150</v>
      </c>
      <c r="C195" s="2">
        <v>91150</v>
      </c>
      <c r="D195" s="52"/>
      <c r="E195" s="52">
        <v>2</v>
      </c>
      <c r="F195" s="53">
        <v>27.185550000000003</v>
      </c>
      <c r="G195" s="53">
        <f t="shared" si="16"/>
        <v>23.107717500000003</v>
      </c>
      <c r="H195" s="19">
        <f t="shared" si="13"/>
        <v>23.107717500000003</v>
      </c>
      <c r="I195" s="5">
        <f t="shared" si="14"/>
        <v>1709.9710950000003</v>
      </c>
      <c r="J195" s="54">
        <f>D195*H195</f>
        <v>0</v>
      </c>
      <c r="K195" s="22">
        <f t="shared" si="15"/>
        <v>0</v>
      </c>
      <c r="L195" s="16"/>
      <c r="M195" s="16"/>
    </row>
    <row r="196" spans="1:13" ht="15" customHeight="1">
      <c r="A196" s="85"/>
      <c r="B196" s="52">
        <v>200</v>
      </c>
      <c r="C196" s="2">
        <v>91200</v>
      </c>
      <c r="D196" s="52"/>
      <c r="E196" s="52">
        <v>3</v>
      </c>
      <c r="F196" s="53">
        <v>36.869175000000006</v>
      </c>
      <c r="G196" s="53">
        <f>F196*0.95</f>
        <v>35.025716250000002</v>
      </c>
      <c r="H196" s="19">
        <f t="shared" ref="H196:H257" si="20">G196*$A$1</f>
        <v>35.025716250000002</v>
      </c>
      <c r="I196" s="5">
        <f t="shared" ref="I196:I257" si="21">H196*$I$1</f>
        <v>2591.9030025000002</v>
      </c>
      <c r="J196" s="54">
        <f>D196*H196</f>
        <v>0</v>
      </c>
      <c r="K196" s="22">
        <f t="shared" ref="K196:K257" si="22">D196*E196</f>
        <v>0</v>
      </c>
      <c r="L196" s="16"/>
      <c r="M196" s="16"/>
    </row>
    <row r="197" spans="1:13" ht="15" customHeight="1">
      <c r="A197" s="85"/>
      <c r="B197" s="52">
        <v>250</v>
      </c>
      <c r="C197" s="2">
        <v>91250</v>
      </c>
      <c r="D197" s="52"/>
      <c r="E197" s="52">
        <v>5.6</v>
      </c>
      <c r="F197" s="53">
        <v>92.114924999999999</v>
      </c>
      <c r="G197" s="53">
        <f t="shared" ref="G197:G198" si="23">F197*0.95</f>
        <v>87.50917874999999</v>
      </c>
      <c r="H197" s="19">
        <f t="shared" si="20"/>
        <v>87.50917874999999</v>
      </c>
      <c r="I197" s="5">
        <f t="shared" si="21"/>
        <v>6475.6792274999989</v>
      </c>
      <c r="J197" s="54">
        <f>D197*H197</f>
        <v>0</v>
      </c>
      <c r="K197" s="22">
        <f t="shared" si="22"/>
        <v>0</v>
      </c>
      <c r="L197" s="16"/>
      <c r="M197" s="16"/>
    </row>
    <row r="198" spans="1:13" ht="15" customHeight="1" thickBot="1">
      <c r="A198" s="85"/>
      <c r="B198" s="63">
        <v>300</v>
      </c>
      <c r="C198" s="31">
        <v>91300</v>
      </c>
      <c r="D198" s="63"/>
      <c r="E198" s="63">
        <v>7.4</v>
      </c>
      <c r="F198" s="58">
        <v>115.89112499999999</v>
      </c>
      <c r="G198" s="61">
        <f t="shared" si="23"/>
        <v>110.09656874999999</v>
      </c>
      <c r="H198" s="28">
        <f t="shared" si="20"/>
        <v>110.09656874999999</v>
      </c>
      <c r="I198" s="29">
        <f t="shared" si="21"/>
        <v>8147.1460874999993</v>
      </c>
      <c r="J198" s="59">
        <f>D198*H198</f>
        <v>0</v>
      </c>
      <c r="K198" s="30">
        <f t="shared" si="22"/>
        <v>0</v>
      </c>
      <c r="L198" s="16"/>
      <c r="M198" s="16"/>
    </row>
    <row r="199" spans="1:13" ht="15" customHeight="1">
      <c r="A199" s="84" t="s">
        <v>71</v>
      </c>
      <c r="B199" s="49">
        <v>50</v>
      </c>
      <c r="C199" s="4">
        <v>40050</v>
      </c>
      <c r="D199" s="49"/>
      <c r="E199" s="50">
        <v>0.2</v>
      </c>
      <c r="F199" s="50">
        <v>2.9184750000000004</v>
      </c>
      <c r="G199" s="111">
        <f t="shared" ref="G199:G235" si="24">F199*0.85</f>
        <v>2.4807037500000004</v>
      </c>
      <c r="H199" s="18">
        <f t="shared" si="20"/>
        <v>2.4807037500000004</v>
      </c>
      <c r="I199" s="8">
        <f t="shared" si="21"/>
        <v>183.57207750000003</v>
      </c>
      <c r="J199" s="51">
        <f>D199*H199</f>
        <v>0</v>
      </c>
      <c r="K199" s="21">
        <f t="shared" si="22"/>
        <v>0</v>
      </c>
      <c r="L199" s="16"/>
      <c r="M199" s="16"/>
    </row>
    <row r="200" spans="1:13" ht="15" customHeight="1">
      <c r="A200" s="85"/>
      <c r="B200" s="52">
        <v>70</v>
      </c>
      <c r="C200" s="2">
        <v>40070</v>
      </c>
      <c r="D200" s="52"/>
      <c r="E200" s="53">
        <v>0.4</v>
      </c>
      <c r="F200" s="53">
        <v>3.6324750000000003</v>
      </c>
      <c r="G200" s="53">
        <f t="shared" si="24"/>
        <v>3.0876037500000004</v>
      </c>
      <c r="H200" s="19">
        <f t="shared" si="20"/>
        <v>3.0876037500000004</v>
      </c>
      <c r="I200" s="5">
        <f t="shared" si="21"/>
        <v>228.48267750000002</v>
      </c>
      <c r="J200" s="54">
        <f>D200*H200</f>
        <v>0</v>
      </c>
      <c r="K200" s="22">
        <f t="shared" si="22"/>
        <v>0</v>
      </c>
      <c r="L200" s="16"/>
      <c r="M200" s="16"/>
    </row>
    <row r="201" spans="1:13" ht="15" customHeight="1">
      <c r="A201" s="85"/>
      <c r="B201" s="52">
        <v>80</v>
      </c>
      <c r="C201" s="2">
        <v>40080</v>
      </c>
      <c r="D201" s="52"/>
      <c r="E201" s="53">
        <v>0.5</v>
      </c>
      <c r="F201" s="53">
        <v>3.6324750000000003</v>
      </c>
      <c r="G201" s="53">
        <f t="shared" si="24"/>
        <v>3.0876037500000004</v>
      </c>
      <c r="H201" s="19">
        <f t="shared" si="20"/>
        <v>3.0876037500000004</v>
      </c>
      <c r="I201" s="5">
        <f t="shared" si="21"/>
        <v>228.48267750000002</v>
      </c>
      <c r="J201" s="54">
        <f>D201*H201</f>
        <v>0</v>
      </c>
      <c r="K201" s="22">
        <f t="shared" si="22"/>
        <v>0</v>
      </c>
      <c r="L201" s="16"/>
      <c r="M201" s="16"/>
    </row>
    <row r="202" spans="1:13" ht="15" customHeight="1">
      <c r="A202" s="85"/>
      <c r="B202" s="52">
        <v>100</v>
      </c>
      <c r="C202" s="2">
        <v>40100</v>
      </c>
      <c r="D202" s="52"/>
      <c r="E202" s="53">
        <v>0.5</v>
      </c>
      <c r="F202" s="53">
        <v>5.8726500000000001</v>
      </c>
      <c r="G202" s="53">
        <f t="shared" si="24"/>
        <v>4.9917524999999996</v>
      </c>
      <c r="H202" s="19">
        <f t="shared" si="20"/>
        <v>4.9917524999999996</v>
      </c>
      <c r="I202" s="5">
        <f t="shared" si="21"/>
        <v>369.38968499999999</v>
      </c>
      <c r="J202" s="54">
        <f>D202*H202</f>
        <v>0</v>
      </c>
      <c r="K202" s="22">
        <f t="shared" si="22"/>
        <v>0</v>
      </c>
      <c r="L202" s="16"/>
      <c r="M202" s="16"/>
    </row>
    <row r="203" spans="1:13" ht="15" customHeight="1">
      <c r="A203" s="85"/>
      <c r="B203" s="52">
        <v>125</v>
      </c>
      <c r="C203" s="2">
        <v>40125</v>
      </c>
      <c r="D203" s="52"/>
      <c r="E203" s="53">
        <v>1.1000000000000001</v>
      </c>
      <c r="F203" s="53">
        <v>9.1748999999999992</v>
      </c>
      <c r="G203" s="53">
        <f t="shared" si="24"/>
        <v>7.7986649999999988</v>
      </c>
      <c r="H203" s="19">
        <f t="shared" si="20"/>
        <v>7.7986649999999988</v>
      </c>
      <c r="I203" s="5">
        <f t="shared" si="21"/>
        <v>577.10120999999992</v>
      </c>
      <c r="J203" s="54">
        <f>D203*H203</f>
        <v>0</v>
      </c>
      <c r="K203" s="22">
        <f t="shared" si="22"/>
        <v>0</v>
      </c>
      <c r="L203" s="16"/>
      <c r="M203" s="16"/>
    </row>
    <row r="204" spans="1:13" ht="15" customHeight="1">
      <c r="A204" s="85"/>
      <c r="B204" s="52">
        <v>150</v>
      </c>
      <c r="C204" s="2">
        <v>40150</v>
      </c>
      <c r="D204" s="52"/>
      <c r="E204" s="53">
        <v>1.7</v>
      </c>
      <c r="F204" s="53">
        <v>12.021975000000001</v>
      </c>
      <c r="G204" s="53">
        <f t="shared" si="24"/>
        <v>10.21867875</v>
      </c>
      <c r="H204" s="19">
        <f t="shared" si="20"/>
        <v>10.21867875</v>
      </c>
      <c r="I204" s="5">
        <f t="shared" si="21"/>
        <v>756.18222750000007</v>
      </c>
      <c r="J204" s="54">
        <f>D204*H204</f>
        <v>0</v>
      </c>
      <c r="K204" s="22">
        <f t="shared" si="22"/>
        <v>0</v>
      </c>
      <c r="L204" s="16"/>
      <c r="M204" s="16"/>
    </row>
    <row r="205" spans="1:13" ht="15" customHeight="1">
      <c r="A205" s="85"/>
      <c r="B205" s="52">
        <v>200</v>
      </c>
      <c r="C205" s="2">
        <v>40200</v>
      </c>
      <c r="D205" s="52"/>
      <c r="E205" s="53">
        <v>3.1</v>
      </c>
      <c r="F205" s="53">
        <v>28.461825000000001</v>
      </c>
      <c r="G205" s="53">
        <f>F205*0.95</f>
        <v>27.038733749999999</v>
      </c>
      <c r="H205" s="19">
        <f t="shared" si="20"/>
        <v>27.038733749999999</v>
      </c>
      <c r="I205" s="5">
        <f t="shared" si="21"/>
        <v>2000.8662975</v>
      </c>
      <c r="J205" s="54">
        <f>D205*H205</f>
        <v>0</v>
      </c>
      <c r="K205" s="22">
        <f t="shared" si="22"/>
        <v>0</v>
      </c>
      <c r="L205" s="16"/>
      <c r="M205" s="16"/>
    </row>
    <row r="206" spans="1:13" ht="15" customHeight="1">
      <c r="A206" s="85"/>
      <c r="B206" s="52">
        <v>250</v>
      </c>
      <c r="C206" s="2">
        <v>40250</v>
      </c>
      <c r="D206" s="52"/>
      <c r="E206" s="53">
        <v>6</v>
      </c>
      <c r="F206" s="53">
        <v>34.2363</v>
      </c>
      <c r="G206" s="53">
        <f t="shared" ref="G206:G207" si="25">F206*0.95</f>
        <v>32.524484999999999</v>
      </c>
      <c r="H206" s="19">
        <f t="shared" si="20"/>
        <v>32.524484999999999</v>
      </c>
      <c r="I206" s="5">
        <f t="shared" si="21"/>
        <v>2406.8118899999999</v>
      </c>
      <c r="J206" s="54">
        <f>D206*H206</f>
        <v>0</v>
      </c>
      <c r="K206" s="22">
        <f t="shared" si="22"/>
        <v>0</v>
      </c>
      <c r="L206" s="16"/>
      <c r="M206" s="16"/>
    </row>
    <row r="207" spans="1:13" ht="15" customHeight="1" thickBot="1">
      <c r="A207" s="86"/>
      <c r="B207" s="60">
        <v>300</v>
      </c>
      <c r="C207" s="6">
        <v>40300</v>
      </c>
      <c r="D207" s="60"/>
      <c r="E207" s="61">
        <v>9.5</v>
      </c>
      <c r="F207" s="61">
        <v>45.883424999999995</v>
      </c>
      <c r="G207" s="61">
        <f t="shared" si="25"/>
        <v>43.58925374999999</v>
      </c>
      <c r="H207" s="20">
        <f t="shared" si="20"/>
        <v>43.58925374999999</v>
      </c>
      <c r="I207" s="7">
        <f t="shared" si="21"/>
        <v>3225.6047774999993</v>
      </c>
      <c r="J207" s="62">
        <f>D207*H207</f>
        <v>0</v>
      </c>
      <c r="K207" s="23">
        <f t="shared" si="22"/>
        <v>0</v>
      </c>
      <c r="L207" s="16"/>
      <c r="M207" s="16"/>
    </row>
    <row r="208" spans="1:13" ht="15" customHeight="1">
      <c r="A208" s="84" t="s">
        <v>72</v>
      </c>
      <c r="B208" s="49">
        <v>100</v>
      </c>
      <c r="C208" s="4">
        <v>42100</v>
      </c>
      <c r="D208" s="49"/>
      <c r="E208" s="50">
        <v>1.1000000000000001</v>
      </c>
      <c r="F208" s="50">
        <v>23.018439999999998</v>
      </c>
      <c r="G208" s="111">
        <f t="shared" si="24"/>
        <v>19.565673999999998</v>
      </c>
      <c r="H208" s="18">
        <f t="shared" si="20"/>
        <v>19.565673999999998</v>
      </c>
      <c r="I208" s="8">
        <f t="shared" si="21"/>
        <v>1447.8598759999998</v>
      </c>
      <c r="J208" s="51">
        <f>D208*H208</f>
        <v>0</v>
      </c>
      <c r="K208" s="21">
        <f t="shared" si="22"/>
        <v>0</v>
      </c>
      <c r="L208" s="16"/>
      <c r="M208" s="16"/>
    </row>
    <row r="209" spans="1:13" ht="15" customHeight="1">
      <c r="A209" s="85"/>
      <c r="B209" s="52">
        <v>125</v>
      </c>
      <c r="C209" s="2">
        <v>42125</v>
      </c>
      <c r="D209" s="52"/>
      <c r="E209" s="53">
        <v>1.5</v>
      </c>
      <c r="F209" s="53">
        <v>32.842751666666665</v>
      </c>
      <c r="G209" s="53">
        <f t="shared" si="24"/>
        <v>27.916338916666664</v>
      </c>
      <c r="H209" s="19">
        <f t="shared" si="20"/>
        <v>27.916338916666664</v>
      </c>
      <c r="I209" s="5">
        <f t="shared" si="21"/>
        <v>2065.8090798333333</v>
      </c>
      <c r="J209" s="54">
        <f>D209*H209</f>
        <v>0</v>
      </c>
      <c r="K209" s="22">
        <f t="shared" si="22"/>
        <v>0</v>
      </c>
      <c r="L209" s="16"/>
      <c r="M209" s="16"/>
    </row>
    <row r="210" spans="1:13" ht="15" customHeight="1">
      <c r="A210" s="85"/>
      <c r="B210" s="52">
        <v>150</v>
      </c>
      <c r="C210" s="2">
        <v>42150</v>
      </c>
      <c r="D210" s="52"/>
      <c r="E210" s="53">
        <v>2.1</v>
      </c>
      <c r="F210" s="53">
        <v>40.489643333333341</v>
      </c>
      <c r="G210" s="53">
        <f t="shared" si="24"/>
        <v>34.416196833333338</v>
      </c>
      <c r="H210" s="19">
        <f t="shared" si="20"/>
        <v>34.416196833333338</v>
      </c>
      <c r="I210" s="5">
        <f t="shared" si="21"/>
        <v>2546.7985656666669</v>
      </c>
      <c r="J210" s="54">
        <f>D210*H210</f>
        <v>0</v>
      </c>
      <c r="K210" s="22">
        <f t="shared" si="22"/>
        <v>0</v>
      </c>
      <c r="L210" s="16"/>
      <c r="M210" s="16"/>
    </row>
    <row r="211" spans="1:13" ht="15" customHeight="1" thickBot="1">
      <c r="A211" s="86"/>
      <c r="B211" s="60">
        <v>200</v>
      </c>
      <c r="C211" s="6">
        <v>42200</v>
      </c>
      <c r="D211" s="60"/>
      <c r="E211" s="61">
        <v>3.3</v>
      </c>
      <c r="F211" s="61">
        <v>58.030558333333346</v>
      </c>
      <c r="G211" s="61">
        <f>F211*0.95</f>
        <v>55.129030416666673</v>
      </c>
      <c r="H211" s="20">
        <f t="shared" si="20"/>
        <v>55.129030416666673</v>
      </c>
      <c r="I211" s="7">
        <f t="shared" si="21"/>
        <v>4079.5482508333339</v>
      </c>
      <c r="J211" s="62">
        <f>D211*H211</f>
        <v>0</v>
      </c>
      <c r="K211" s="23">
        <f t="shared" si="22"/>
        <v>0</v>
      </c>
      <c r="L211" s="16"/>
      <c r="M211" s="16"/>
    </row>
    <row r="212" spans="1:13" ht="15" customHeight="1">
      <c r="A212" s="84" t="s">
        <v>73</v>
      </c>
      <c r="B212" s="49">
        <v>50</v>
      </c>
      <c r="C212" s="4">
        <v>41050</v>
      </c>
      <c r="D212" s="49"/>
      <c r="E212" s="50">
        <v>0.23</v>
      </c>
      <c r="F212" s="50">
        <v>15.425735294117647</v>
      </c>
      <c r="G212" s="111">
        <f t="shared" si="24"/>
        <v>13.111875</v>
      </c>
      <c r="H212" s="18">
        <f t="shared" si="20"/>
        <v>13.111875</v>
      </c>
      <c r="I212" s="8">
        <f t="shared" si="21"/>
        <v>970.27874999999995</v>
      </c>
      <c r="J212" s="51">
        <f>D212*H212</f>
        <v>0</v>
      </c>
      <c r="K212" s="21">
        <f t="shared" si="22"/>
        <v>0</v>
      </c>
      <c r="L212" s="16"/>
      <c r="M212" s="16"/>
    </row>
    <row r="213" spans="1:13" ht="15" customHeight="1">
      <c r="A213" s="85"/>
      <c r="B213" s="52">
        <v>70</v>
      </c>
      <c r="C213" s="2">
        <v>41070</v>
      </c>
      <c r="D213" s="52"/>
      <c r="E213" s="53">
        <v>0.43</v>
      </c>
      <c r="F213" s="53">
        <v>21.210386029411769</v>
      </c>
      <c r="G213" s="53">
        <f t="shared" si="24"/>
        <v>18.028828125000004</v>
      </c>
      <c r="H213" s="19">
        <f t="shared" si="20"/>
        <v>18.028828125000004</v>
      </c>
      <c r="I213" s="5">
        <f t="shared" si="21"/>
        <v>1334.1332812500002</v>
      </c>
      <c r="J213" s="54">
        <f>D213*H213</f>
        <v>0</v>
      </c>
      <c r="K213" s="22">
        <f t="shared" si="22"/>
        <v>0</v>
      </c>
      <c r="L213" s="16"/>
      <c r="M213" s="16"/>
    </row>
    <row r="214" spans="1:13" ht="15" customHeight="1">
      <c r="A214" s="85"/>
      <c r="B214" s="52">
        <v>80</v>
      </c>
      <c r="C214" s="2">
        <v>41080</v>
      </c>
      <c r="D214" s="52"/>
      <c r="E214" s="53">
        <v>0.47</v>
      </c>
      <c r="F214" s="53">
        <v>38.564338235294123</v>
      </c>
      <c r="G214" s="53">
        <f t="shared" si="24"/>
        <v>32.779687500000001</v>
      </c>
      <c r="H214" s="19">
        <f t="shared" si="20"/>
        <v>32.779687500000001</v>
      </c>
      <c r="I214" s="5">
        <f t="shared" si="21"/>
        <v>2425.6968750000001</v>
      </c>
      <c r="J214" s="54">
        <f>D214*H214</f>
        <v>0</v>
      </c>
      <c r="K214" s="22">
        <f t="shared" si="22"/>
        <v>0</v>
      </c>
      <c r="L214" s="16"/>
      <c r="M214" s="16"/>
    </row>
    <row r="215" spans="1:13" ht="15" customHeight="1">
      <c r="A215" s="85"/>
      <c r="B215" s="52">
        <v>100</v>
      </c>
      <c r="C215" s="2">
        <v>41100</v>
      </c>
      <c r="D215" s="52"/>
      <c r="E215" s="53">
        <v>1</v>
      </c>
      <c r="F215" s="53">
        <v>38.564338235294123</v>
      </c>
      <c r="G215" s="53">
        <f t="shared" si="24"/>
        <v>32.779687500000001</v>
      </c>
      <c r="H215" s="19">
        <f t="shared" si="20"/>
        <v>32.779687500000001</v>
      </c>
      <c r="I215" s="5">
        <f t="shared" si="21"/>
        <v>2425.6968750000001</v>
      </c>
      <c r="J215" s="54">
        <f>D215*H215</f>
        <v>0</v>
      </c>
      <c r="K215" s="22">
        <f t="shared" si="22"/>
        <v>0</v>
      </c>
      <c r="L215" s="16"/>
      <c r="M215" s="16"/>
    </row>
    <row r="216" spans="1:13" ht="15" customHeight="1">
      <c r="A216" s="85"/>
      <c r="B216" s="52">
        <v>125</v>
      </c>
      <c r="C216" s="2">
        <v>41125</v>
      </c>
      <c r="D216" s="52"/>
      <c r="E216" s="53">
        <v>1.3</v>
      </c>
      <c r="F216" s="53">
        <v>47.241314338235298</v>
      </c>
      <c r="G216" s="53">
        <f t="shared" si="24"/>
        <v>40.155117187500004</v>
      </c>
      <c r="H216" s="19">
        <f t="shared" si="20"/>
        <v>40.155117187500004</v>
      </c>
      <c r="I216" s="5">
        <f t="shared" si="21"/>
        <v>2971.4786718750001</v>
      </c>
      <c r="J216" s="54">
        <f>D216*H216</f>
        <v>0</v>
      </c>
      <c r="K216" s="22">
        <f t="shared" si="22"/>
        <v>0</v>
      </c>
      <c r="L216" s="16"/>
      <c r="M216" s="16"/>
    </row>
    <row r="217" spans="1:13" ht="15" customHeight="1">
      <c r="A217" s="85"/>
      <c r="B217" s="52">
        <v>150</v>
      </c>
      <c r="C217" s="2">
        <v>41150</v>
      </c>
      <c r="D217" s="52"/>
      <c r="E217" s="53">
        <v>2.1</v>
      </c>
      <c r="F217" s="53">
        <v>55.532647058823535</v>
      </c>
      <c r="G217" s="53">
        <f t="shared" si="24"/>
        <v>47.202750000000002</v>
      </c>
      <c r="H217" s="19">
        <f t="shared" si="20"/>
        <v>47.202750000000002</v>
      </c>
      <c r="I217" s="5">
        <f t="shared" si="21"/>
        <v>3493.0035000000003</v>
      </c>
      <c r="J217" s="54">
        <f>D217*H217</f>
        <v>0</v>
      </c>
      <c r="K217" s="22">
        <f t="shared" si="22"/>
        <v>0</v>
      </c>
      <c r="L217" s="16"/>
      <c r="M217" s="16"/>
    </row>
    <row r="218" spans="1:13" ht="15" customHeight="1">
      <c r="A218" s="85"/>
      <c r="B218" s="52">
        <v>200</v>
      </c>
      <c r="C218" s="2">
        <v>41200</v>
      </c>
      <c r="D218" s="52"/>
      <c r="E218" s="53">
        <v>4.2</v>
      </c>
      <c r="F218" s="53">
        <v>106.0519301470588</v>
      </c>
      <c r="G218" s="53">
        <f>F218*0.95</f>
        <v>100.74933363970585</v>
      </c>
      <c r="H218" s="19">
        <f t="shared" si="20"/>
        <v>100.74933363970585</v>
      </c>
      <c r="I218" s="5">
        <f t="shared" si="21"/>
        <v>7455.4506893382331</v>
      </c>
      <c r="J218" s="54">
        <f>D218*H218</f>
        <v>0</v>
      </c>
      <c r="K218" s="22">
        <f t="shared" si="22"/>
        <v>0</v>
      </c>
      <c r="L218" s="16"/>
      <c r="M218" s="16"/>
    </row>
    <row r="219" spans="1:13" ht="15" customHeight="1">
      <c r="A219" s="85"/>
      <c r="B219" s="52">
        <v>250</v>
      </c>
      <c r="C219" s="2">
        <v>41250</v>
      </c>
      <c r="D219" s="52"/>
      <c r="E219" s="53">
        <v>6.2</v>
      </c>
      <c r="F219" s="53">
        <v>134.97518382352942</v>
      </c>
      <c r="G219" s="53">
        <f t="shared" ref="G219:G220" si="26">F219*0.95</f>
        <v>128.22642463235294</v>
      </c>
      <c r="H219" s="19">
        <f t="shared" si="20"/>
        <v>128.22642463235294</v>
      </c>
      <c r="I219" s="5">
        <f t="shared" si="21"/>
        <v>9488.7554227941182</v>
      </c>
      <c r="J219" s="54">
        <f>D219*H219</f>
        <v>0</v>
      </c>
      <c r="K219" s="22">
        <f t="shared" si="22"/>
        <v>0</v>
      </c>
      <c r="L219" s="16"/>
      <c r="M219" s="16"/>
    </row>
    <row r="220" spans="1:13" ht="15" customHeight="1" thickBot="1">
      <c r="A220" s="85"/>
      <c r="B220" s="63">
        <v>300</v>
      </c>
      <c r="C220" s="31">
        <v>41300</v>
      </c>
      <c r="D220" s="63"/>
      <c r="E220" s="58">
        <v>9</v>
      </c>
      <c r="F220" s="58">
        <v>148.47270220588237</v>
      </c>
      <c r="G220" s="61">
        <f t="shared" si="26"/>
        <v>141.04906709558824</v>
      </c>
      <c r="H220" s="28">
        <f t="shared" si="20"/>
        <v>141.04906709558824</v>
      </c>
      <c r="I220" s="29">
        <f t="shared" si="21"/>
        <v>10437.630965073529</v>
      </c>
      <c r="J220" s="59">
        <f>D220*H220</f>
        <v>0</v>
      </c>
      <c r="K220" s="30">
        <f t="shared" si="22"/>
        <v>0</v>
      </c>
      <c r="L220" s="16"/>
      <c r="M220" s="16"/>
    </row>
    <row r="221" spans="1:13" ht="15" customHeight="1">
      <c r="A221" s="84" t="s">
        <v>74</v>
      </c>
      <c r="B221" s="49">
        <v>50</v>
      </c>
      <c r="C221" s="4">
        <v>93050</v>
      </c>
      <c r="D221" s="49"/>
      <c r="E221" s="50">
        <v>2.9</v>
      </c>
      <c r="F221" s="50">
        <v>64.697324999999992</v>
      </c>
      <c r="G221" s="111">
        <f t="shared" si="24"/>
        <v>54.99272624999999</v>
      </c>
      <c r="H221" s="18">
        <f t="shared" si="20"/>
        <v>54.99272624999999</v>
      </c>
      <c r="I221" s="8">
        <f t="shared" si="21"/>
        <v>4069.4617424999992</v>
      </c>
      <c r="J221" s="51">
        <f>D221*H221</f>
        <v>0</v>
      </c>
      <c r="K221" s="21">
        <f t="shared" si="22"/>
        <v>0</v>
      </c>
      <c r="L221" s="16"/>
      <c r="M221" s="16"/>
    </row>
    <row r="222" spans="1:13" ht="15" customHeight="1">
      <c r="A222" s="85"/>
      <c r="B222" s="52">
        <v>70</v>
      </c>
      <c r="C222" s="2">
        <v>93070</v>
      </c>
      <c r="D222" s="52"/>
      <c r="E222" s="53">
        <v>5.48</v>
      </c>
      <c r="F222" s="53">
        <v>89.883674999999997</v>
      </c>
      <c r="G222" s="53">
        <f t="shared" si="24"/>
        <v>76.401123749999996</v>
      </c>
      <c r="H222" s="19">
        <f t="shared" si="20"/>
        <v>76.401123749999996</v>
      </c>
      <c r="I222" s="5">
        <f t="shared" si="21"/>
        <v>5653.6831574999997</v>
      </c>
      <c r="J222" s="54">
        <f>D222*H222</f>
        <v>0</v>
      </c>
      <c r="K222" s="22">
        <f t="shared" si="22"/>
        <v>0</v>
      </c>
      <c r="L222" s="16"/>
      <c r="M222" s="16"/>
    </row>
    <row r="223" spans="1:13" ht="15" customHeight="1">
      <c r="A223" s="85"/>
      <c r="B223" s="52">
        <v>80</v>
      </c>
      <c r="C223" s="2">
        <v>93080</v>
      </c>
      <c r="D223" s="52"/>
      <c r="E223" s="53">
        <v>5.85</v>
      </c>
      <c r="F223" s="53">
        <v>89.883674999999997</v>
      </c>
      <c r="G223" s="53">
        <f t="shared" si="24"/>
        <v>76.401123749999996</v>
      </c>
      <c r="H223" s="19">
        <f t="shared" si="20"/>
        <v>76.401123749999996</v>
      </c>
      <c r="I223" s="5">
        <f t="shared" si="21"/>
        <v>5653.6831574999997</v>
      </c>
      <c r="J223" s="54">
        <f>D223*H223</f>
        <v>0</v>
      </c>
      <c r="K223" s="22">
        <f t="shared" si="22"/>
        <v>0</v>
      </c>
      <c r="L223" s="16"/>
      <c r="M223" s="16"/>
    </row>
    <row r="224" spans="1:13" ht="15" customHeight="1">
      <c r="A224" s="85"/>
      <c r="B224" s="52">
        <v>100</v>
      </c>
      <c r="C224" s="2">
        <v>93100</v>
      </c>
      <c r="D224" s="52"/>
      <c r="E224" s="53">
        <v>9.5</v>
      </c>
      <c r="F224" s="53">
        <v>106.60912500000001</v>
      </c>
      <c r="G224" s="53">
        <f t="shared" si="24"/>
        <v>90.617756249999999</v>
      </c>
      <c r="H224" s="19">
        <f t="shared" si="20"/>
        <v>90.617756249999999</v>
      </c>
      <c r="I224" s="5">
        <f t="shared" si="21"/>
        <v>6705.7139625</v>
      </c>
      <c r="J224" s="54">
        <f>D224*H224</f>
        <v>0</v>
      </c>
      <c r="K224" s="22">
        <f t="shared" si="22"/>
        <v>0</v>
      </c>
      <c r="L224" s="16"/>
      <c r="M224" s="16"/>
    </row>
    <row r="225" spans="1:13" ht="15" customHeight="1">
      <c r="A225" s="85"/>
      <c r="B225" s="52">
        <v>125</v>
      </c>
      <c r="C225" s="2">
        <v>93125</v>
      </c>
      <c r="D225" s="52"/>
      <c r="E225" s="53">
        <v>14.35</v>
      </c>
      <c r="F225" s="53">
        <v>171.7527</v>
      </c>
      <c r="G225" s="53">
        <f t="shared" si="24"/>
        <v>145.98979499999999</v>
      </c>
      <c r="H225" s="19">
        <f t="shared" si="20"/>
        <v>145.98979499999999</v>
      </c>
      <c r="I225" s="5">
        <f t="shared" si="21"/>
        <v>10803.24483</v>
      </c>
      <c r="J225" s="54">
        <f>D225*H225</f>
        <v>0</v>
      </c>
      <c r="K225" s="22">
        <f t="shared" si="22"/>
        <v>0</v>
      </c>
      <c r="L225" s="16"/>
      <c r="M225" s="16"/>
    </row>
    <row r="226" spans="1:13" ht="15" customHeight="1">
      <c r="A226" s="85"/>
      <c r="B226" s="52">
        <v>150</v>
      </c>
      <c r="C226" s="2">
        <v>93150</v>
      </c>
      <c r="D226" s="52"/>
      <c r="E226" s="53">
        <v>21.75</v>
      </c>
      <c r="F226" s="53">
        <v>200.42872500000001</v>
      </c>
      <c r="G226" s="53">
        <f t="shared" si="24"/>
        <v>170.36441625</v>
      </c>
      <c r="H226" s="19">
        <f t="shared" si="20"/>
        <v>170.36441625</v>
      </c>
      <c r="I226" s="5">
        <f t="shared" si="21"/>
        <v>12606.966802500001</v>
      </c>
      <c r="J226" s="54">
        <f>D226*H226</f>
        <v>0</v>
      </c>
      <c r="K226" s="22">
        <f t="shared" si="22"/>
        <v>0</v>
      </c>
      <c r="L226" s="16"/>
      <c r="M226" s="16"/>
    </row>
    <row r="227" spans="1:13" ht="15" customHeight="1" thickBot="1">
      <c r="A227" s="86"/>
      <c r="B227" s="60">
        <v>200</v>
      </c>
      <c r="C227" s="6">
        <v>93200</v>
      </c>
      <c r="D227" s="60"/>
      <c r="E227" s="61">
        <v>38.380000000000003</v>
      </c>
      <c r="F227" s="61">
        <v>757.79497500000014</v>
      </c>
      <c r="G227" s="61">
        <f>F227*0.9</f>
        <v>682.01547750000009</v>
      </c>
      <c r="H227" s="20">
        <f t="shared" si="20"/>
        <v>682.01547750000009</v>
      </c>
      <c r="I227" s="7">
        <f t="shared" si="21"/>
        <v>50469.145335000008</v>
      </c>
      <c r="J227" s="62">
        <f>D227*H227</f>
        <v>0</v>
      </c>
      <c r="K227" s="23">
        <f t="shared" si="22"/>
        <v>0</v>
      </c>
      <c r="L227" s="16"/>
      <c r="M227" s="16"/>
    </row>
    <row r="228" spans="1:13" ht="15" customHeight="1">
      <c r="A228" s="84" t="s">
        <v>75</v>
      </c>
      <c r="B228" s="49">
        <v>70</v>
      </c>
      <c r="C228" s="4">
        <v>94070</v>
      </c>
      <c r="D228" s="49"/>
      <c r="E228" s="50">
        <v>9</v>
      </c>
      <c r="F228" s="50">
        <v>236.40729111405838</v>
      </c>
      <c r="G228" s="111">
        <f t="shared" si="24"/>
        <v>200.94619744694961</v>
      </c>
      <c r="H228" s="18">
        <f t="shared" si="20"/>
        <v>200.94619744694961</v>
      </c>
      <c r="I228" s="8">
        <f t="shared" si="21"/>
        <v>14870.018611074271</v>
      </c>
      <c r="J228" s="51">
        <f>D228*H228</f>
        <v>0</v>
      </c>
      <c r="K228" s="21">
        <f t="shared" si="22"/>
        <v>0</v>
      </c>
      <c r="L228" s="16"/>
      <c r="M228" s="16"/>
    </row>
    <row r="229" spans="1:13" ht="15" customHeight="1">
      <c r="A229" s="85"/>
      <c r="B229" s="52">
        <v>80</v>
      </c>
      <c r="C229" s="2">
        <v>94080</v>
      </c>
      <c r="D229" s="52"/>
      <c r="E229" s="53">
        <v>9.6</v>
      </c>
      <c r="F229" s="53">
        <v>260.05109084880644</v>
      </c>
      <c r="G229" s="53">
        <f t="shared" si="24"/>
        <v>221.04342722148547</v>
      </c>
      <c r="H229" s="19">
        <f t="shared" si="20"/>
        <v>221.04342722148547</v>
      </c>
      <c r="I229" s="5">
        <f t="shared" si="21"/>
        <v>16357.213614389924</v>
      </c>
      <c r="J229" s="54">
        <f>D229*H229</f>
        <v>0</v>
      </c>
      <c r="K229" s="22">
        <f t="shared" si="22"/>
        <v>0</v>
      </c>
      <c r="L229" s="16"/>
      <c r="M229" s="16"/>
    </row>
    <row r="230" spans="1:13" ht="15" customHeight="1">
      <c r="A230" s="85"/>
      <c r="B230" s="52">
        <v>100</v>
      </c>
      <c r="C230" s="2">
        <v>94100</v>
      </c>
      <c r="D230" s="52"/>
      <c r="E230" s="53">
        <v>18.5</v>
      </c>
      <c r="F230" s="53">
        <v>300.63862499999999</v>
      </c>
      <c r="G230" s="53">
        <f t="shared" si="24"/>
        <v>255.54283124999998</v>
      </c>
      <c r="H230" s="19">
        <f t="shared" si="20"/>
        <v>255.54283124999998</v>
      </c>
      <c r="I230" s="5">
        <f t="shared" si="21"/>
        <v>18910.169512499997</v>
      </c>
      <c r="J230" s="54">
        <f>D230*H230</f>
        <v>0</v>
      </c>
      <c r="K230" s="22">
        <f t="shared" si="22"/>
        <v>0</v>
      </c>
      <c r="L230" s="16"/>
      <c r="M230" s="16"/>
    </row>
    <row r="231" spans="1:13" ht="15" customHeight="1">
      <c r="A231" s="85"/>
      <c r="B231" s="52">
        <v>125</v>
      </c>
      <c r="C231" s="2">
        <v>94125</v>
      </c>
      <c r="D231" s="52"/>
      <c r="E231" s="53">
        <v>28.5</v>
      </c>
      <c r="F231" s="53">
        <v>492.82957500000003</v>
      </c>
      <c r="G231" s="53">
        <f t="shared" si="24"/>
        <v>418.90513874999999</v>
      </c>
      <c r="H231" s="19">
        <f t="shared" si="20"/>
        <v>418.90513874999999</v>
      </c>
      <c r="I231" s="5">
        <f t="shared" si="21"/>
        <v>30998.980267499999</v>
      </c>
      <c r="J231" s="54">
        <f>D231*H231</f>
        <v>0</v>
      </c>
      <c r="K231" s="22">
        <f t="shared" si="22"/>
        <v>0</v>
      </c>
      <c r="L231" s="16"/>
      <c r="M231" s="16"/>
    </row>
    <row r="232" spans="1:13" ht="15" customHeight="1" thickBot="1">
      <c r="A232" s="86"/>
      <c r="B232" s="60">
        <v>150</v>
      </c>
      <c r="C232" s="6">
        <v>94150</v>
      </c>
      <c r="D232" s="60"/>
      <c r="E232" s="61">
        <v>38</v>
      </c>
      <c r="F232" s="61">
        <v>533.77747500000009</v>
      </c>
      <c r="G232" s="61">
        <f t="shared" si="24"/>
        <v>453.71085375000007</v>
      </c>
      <c r="H232" s="20">
        <f t="shared" si="20"/>
        <v>453.71085375000007</v>
      </c>
      <c r="I232" s="7">
        <f t="shared" si="21"/>
        <v>33574.603177500008</v>
      </c>
      <c r="J232" s="62">
        <f>D232*H232</f>
        <v>0</v>
      </c>
      <c r="K232" s="23">
        <f t="shared" si="22"/>
        <v>0</v>
      </c>
      <c r="L232" s="16"/>
      <c r="M232" s="16"/>
    </row>
    <row r="233" spans="1:13" ht="15" customHeight="1">
      <c r="A233" s="84" t="s">
        <v>76</v>
      </c>
      <c r="B233" s="49">
        <v>100</v>
      </c>
      <c r="C233" s="4">
        <v>95100</v>
      </c>
      <c r="D233" s="49"/>
      <c r="E233" s="50">
        <v>5.8</v>
      </c>
      <c r="F233" s="50">
        <v>135.77768999999998</v>
      </c>
      <c r="G233" s="111">
        <f t="shared" si="24"/>
        <v>115.41103649999998</v>
      </c>
      <c r="H233" s="18">
        <f t="shared" si="20"/>
        <v>115.41103649999998</v>
      </c>
      <c r="I233" s="8">
        <f t="shared" si="21"/>
        <v>8540.4167009999983</v>
      </c>
      <c r="J233" s="51">
        <f>D233*H233</f>
        <v>0</v>
      </c>
      <c r="K233" s="21">
        <f t="shared" si="22"/>
        <v>0</v>
      </c>
      <c r="L233" s="16"/>
      <c r="M233" s="16"/>
    </row>
    <row r="234" spans="1:13" ht="15" customHeight="1">
      <c r="A234" s="85"/>
      <c r="B234" s="52">
        <v>125</v>
      </c>
      <c r="C234" s="2">
        <v>95125</v>
      </c>
      <c r="D234" s="52"/>
      <c r="E234" s="53">
        <v>8</v>
      </c>
      <c r="F234" s="53">
        <v>171.52366833333335</v>
      </c>
      <c r="G234" s="53">
        <f t="shared" si="24"/>
        <v>145.79511808333334</v>
      </c>
      <c r="H234" s="19">
        <f t="shared" si="20"/>
        <v>145.79511808333334</v>
      </c>
      <c r="I234" s="5">
        <f t="shared" si="21"/>
        <v>10788.838738166667</v>
      </c>
      <c r="J234" s="54">
        <f>D234*H234</f>
        <v>0</v>
      </c>
      <c r="K234" s="22">
        <f t="shared" si="22"/>
        <v>0</v>
      </c>
      <c r="L234" s="16"/>
      <c r="M234" s="16"/>
    </row>
    <row r="235" spans="1:13" ht="15" customHeight="1">
      <c r="A235" s="85"/>
      <c r="B235" s="52">
        <v>150</v>
      </c>
      <c r="C235" s="2">
        <v>95150</v>
      </c>
      <c r="D235" s="52"/>
      <c r="E235" s="53">
        <v>9.8000000000000007</v>
      </c>
      <c r="F235" s="53">
        <v>205.99948499999999</v>
      </c>
      <c r="G235" s="53">
        <f t="shared" si="24"/>
        <v>175.09956224999999</v>
      </c>
      <c r="H235" s="19">
        <f t="shared" si="20"/>
        <v>175.09956224999999</v>
      </c>
      <c r="I235" s="5">
        <f t="shared" si="21"/>
        <v>12957.3676065</v>
      </c>
      <c r="J235" s="54">
        <f>D235*H235</f>
        <v>0</v>
      </c>
      <c r="K235" s="22">
        <f t="shared" si="22"/>
        <v>0</v>
      </c>
      <c r="L235" s="16"/>
      <c r="M235" s="16"/>
    </row>
    <row r="236" spans="1:13" ht="15" customHeight="1" thickBot="1">
      <c r="A236" s="86"/>
      <c r="B236" s="60">
        <v>200</v>
      </c>
      <c r="C236" s="6">
        <v>95200</v>
      </c>
      <c r="D236" s="60"/>
      <c r="E236" s="61">
        <v>14.5</v>
      </c>
      <c r="F236" s="61">
        <v>322.85435833333344</v>
      </c>
      <c r="G236" s="61">
        <f>F236*0.9</f>
        <v>290.5689225000001</v>
      </c>
      <c r="H236" s="20">
        <f t="shared" si="20"/>
        <v>290.5689225000001</v>
      </c>
      <c r="I236" s="7">
        <f t="shared" si="21"/>
        <v>21502.100265000008</v>
      </c>
      <c r="J236" s="62">
        <f>D236*H236</f>
        <v>0</v>
      </c>
      <c r="K236" s="23">
        <f t="shared" si="22"/>
        <v>0</v>
      </c>
      <c r="L236" s="16"/>
      <c r="M236" s="16"/>
    </row>
    <row r="237" spans="1:13">
      <c r="A237" s="84" t="s">
        <v>84</v>
      </c>
      <c r="B237" s="70">
        <v>50</v>
      </c>
      <c r="C237" s="49">
        <v>32050</v>
      </c>
      <c r="D237" s="4"/>
      <c r="E237" s="4">
        <v>0.1</v>
      </c>
      <c r="F237" s="8">
        <v>3.4441476923076921</v>
      </c>
      <c r="G237" s="111">
        <f>F237*0.8</f>
        <v>2.755318153846154</v>
      </c>
      <c r="H237" s="18">
        <f t="shared" si="20"/>
        <v>2.755318153846154</v>
      </c>
      <c r="I237" s="8">
        <f t="shared" si="21"/>
        <v>203.89354338461538</v>
      </c>
      <c r="J237" s="51">
        <f>D237*H237</f>
        <v>0</v>
      </c>
      <c r="K237" s="21">
        <f t="shared" si="22"/>
        <v>0</v>
      </c>
      <c r="L237" s="16"/>
      <c r="M237" s="16"/>
    </row>
    <row r="238" spans="1:13">
      <c r="A238" s="85"/>
      <c r="B238" s="71">
        <v>70</v>
      </c>
      <c r="C238" s="52">
        <v>32070</v>
      </c>
      <c r="D238" s="2"/>
      <c r="E238" s="2">
        <v>0.12</v>
      </c>
      <c r="F238" s="5">
        <v>3.7330116923076924</v>
      </c>
      <c r="G238" s="111">
        <f t="shared" ref="G238:G242" si="27">F238*0.8</f>
        <v>2.9864093538461542</v>
      </c>
      <c r="H238" s="19">
        <f t="shared" si="20"/>
        <v>2.9864093538461542</v>
      </c>
      <c r="I238" s="5">
        <f t="shared" si="21"/>
        <v>220.9942921846154</v>
      </c>
      <c r="J238" s="54">
        <f>D238*H238</f>
        <v>0</v>
      </c>
      <c r="K238" s="22">
        <f t="shared" si="22"/>
        <v>0</v>
      </c>
      <c r="L238" s="16"/>
      <c r="M238" s="16"/>
    </row>
    <row r="239" spans="1:13">
      <c r="A239" s="85"/>
      <c r="B239" s="71">
        <v>80</v>
      </c>
      <c r="C239" s="52">
        <v>32080</v>
      </c>
      <c r="D239" s="2"/>
      <c r="E239" s="2">
        <v>0.12</v>
      </c>
      <c r="F239" s="5">
        <v>3.7552319999999995</v>
      </c>
      <c r="G239" s="111">
        <f t="shared" si="27"/>
        <v>3.0041855999999996</v>
      </c>
      <c r="H239" s="19">
        <f t="shared" si="20"/>
        <v>3.0041855999999996</v>
      </c>
      <c r="I239" s="5">
        <f t="shared" si="21"/>
        <v>222.30973439999997</v>
      </c>
      <c r="J239" s="54">
        <f>D239*H239</f>
        <v>0</v>
      </c>
      <c r="K239" s="22">
        <f t="shared" si="22"/>
        <v>0</v>
      </c>
      <c r="L239" s="16"/>
      <c r="M239" s="16"/>
    </row>
    <row r="240" spans="1:13">
      <c r="A240" s="85"/>
      <c r="B240" s="71">
        <v>100</v>
      </c>
      <c r="C240" s="52">
        <v>32100</v>
      </c>
      <c r="D240" s="2"/>
      <c r="E240" s="2">
        <v>0.19</v>
      </c>
      <c r="F240" s="5">
        <v>3.7552319999999995</v>
      </c>
      <c r="G240" s="111">
        <f t="shared" si="27"/>
        <v>3.0041855999999996</v>
      </c>
      <c r="H240" s="19">
        <f t="shared" si="20"/>
        <v>3.0041855999999996</v>
      </c>
      <c r="I240" s="5">
        <f t="shared" si="21"/>
        <v>222.30973439999997</v>
      </c>
      <c r="J240" s="54">
        <f>D240*H240</f>
        <v>0</v>
      </c>
      <c r="K240" s="22">
        <f t="shared" si="22"/>
        <v>0</v>
      </c>
      <c r="L240" s="16"/>
      <c r="M240" s="16"/>
    </row>
    <row r="241" spans="1:13">
      <c r="A241" s="85"/>
      <c r="B241" s="71">
        <v>125</v>
      </c>
      <c r="C241" s="52">
        <v>32125</v>
      </c>
      <c r="D241" s="2"/>
      <c r="E241" s="2">
        <v>0.3</v>
      </c>
      <c r="F241" s="5">
        <v>8.2392900923076926</v>
      </c>
      <c r="G241" s="111">
        <f t="shared" si="27"/>
        <v>6.5914320738461543</v>
      </c>
      <c r="H241" s="19">
        <f t="shared" si="20"/>
        <v>6.5914320738461543</v>
      </c>
      <c r="I241" s="5">
        <f t="shared" si="21"/>
        <v>487.7659734646154</v>
      </c>
      <c r="J241" s="54">
        <f>D241*H241</f>
        <v>0</v>
      </c>
      <c r="K241" s="22">
        <f t="shared" si="22"/>
        <v>0</v>
      </c>
      <c r="L241" s="16"/>
      <c r="M241" s="16"/>
    </row>
    <row r="242" spans="1:13">
      <c r="A242" s="85"/>
      <c r="B242" s="71">
        <v>150</v>
      </c>
      <c r="C242" s="52">
        <v>32150</v>
      </c>
      <c r="D242" s="2"/>
      <c r="E242" s="2">
        <v>0.35</v>
      </c>
      <c r="F242" s="5">
        <v>8.8343499323076919</v>
      </c>
      <c r="G242" s="111">
        <f t="shared" si="27"/>
        <v>7.0674799458461539</v>
      </c>
      <c r="H242" s="19">
        <f t="shared" si="20"/>
        <v>7.0674799458461539</v>
      </c>
      <c r="I242" s="5">
        <f t="shared" si="21"/>
        <v>522.99351599261536</v>
      </c>
      <c r="J242" s="54">
        <f>D242*H242</f>
        <v>0</v>
      </c>
      <c r="K242" s="22">
        <f t="shared" si="22"/>
        <v>0</v>
      </c>
      <c r="L242" s="16"/>
      <c r="M242" s="16"/>
    </row>
    <row r="243" spans="1:13" ht="15.75" thickBot="1">
      <c r="A243" s="86"/>
      <c r="B243" s="72">
        <v>200</v>
      </c>
      <c r="C243" s="60">
        <v>32200</v>
      </c>
      <c r="D243" s="6"/>
      <c r="E243" s="6">
        <v>0.4</v>
      </c>
      <c r="F243" s="7">
        <v>13.38</v>
      </c>
      <c r="G243" s="61">
        <f>F243*0.9</f>
        <v>12.042000000000002</v>
      </c>
      <c r="H243" s="20">
        <f t="shared" si="20"/>
        <v>12.042000000000002</v>
      </c>
      <c r="I243" s="7">
        <f t="shared" si="21"/>
        <v>891.10800000000017</v>
      </c>
      <c r="J243" s="62">
        <f>D243*H243</f>
        <v>0</v>
      </c>
      <c r="K243" s="23">
        <f t="shared" si="22"/>
        <v>0</v>
      </c>
      <c r="L243" s="16"/>
      <c r="M243" s="16"/>
    </row>
    <row r="244" spans="1:13">
      <c r="A244" s="84" t="s">
        <v>85</v>
      </c>
      <c r="B244" s="70">
        <v>50</v>
      </c>
      <c r="C244" s="49">
        <v>33050</v>
      </c>
      <c r="D244" s="4"/>
      <c r="E244" s="4">
        <v>0.45</v>
      </c>
      <c r="F244" s="8">
        <v>30.365400000000001</v>
      </c>
      <c r="G244" s="111">
        <f>F244*0.62</f>
        <v>18.826547999999999</v>
      </c>
      <c r="H244" s="18">
        <f t="shared" si="20"/>
        <v>18.826547999999999</v>
      </c>
      <c r="I244" s="8">
        <f t="shared" si="21"/>
        <v>1393.164552</v>
      </c>
      <c r="J244" s="51">
        <f>D244*H244</f>
        <v>0</v>
      </c>
      <c r="K244" s="21">
        <f t="shared" si="22"/>
        <v>0</v>
      </c>
      <c r="L244" s="16"/>
      <c r="M244" s="16"/>
    </row>
    <row r="245" spans="1:13">
      <c r="A245" s="85"/>
      <c r="B245" s="71">
        <v>70</v>
      </c>
      <c r="C245" s="52">
        <v>33070</v>
      </c>
      <c r="D245" s="2"/>
      <c r="E245" s="2">
        <v>0.52</v>
      </c>
      <c r="F245" s="5">
        <v>34.3842</v>
      </c>
      <c r="G245" s="111">
        <f t="shared" ref="G245:G249" si="28">F245*0.62</f>
        <v>21.318204000000001</v>
      </c>
      <c r="H245" s="19">
        <f t="shared" si="20"/>
        <v>21.318204000000001</v>
      </c>
      <c r="I245" s="5">
        <f t="shared" si="21"/>
        <v>1577.547096</v>
      </c>
      <c r="J245" s="54">
        <f>D245*H245</f>
        <v>0</v>
      </c>
      <c r="K245" s="22">
        <f t="shared" si="22"/>
        <v>0</v>
      </c>
      <c r="L245" s="16"/>
      <c r="M245" s="16"/>
    </row>
    <row r="246" spans="1:13">
      <c r="A246" s="85"/>
      <c r="B246" s="71">
        <v>80</v>
      </c>
      <c r="C246" s="52">
        <v>33080</v>
      </c>
      <c r="D246" s="2"/>
      <c r="E246" s="2">
        <v>0.54</v>
      </c>
      <c r="F246" s="5">
        <v>34.3842</v>
      </c>
      <c r="G246" s="111">
        <f t="shared" si="28"/>
        <v>21.318204000000001</v>
      </c>
      <c r="H246" s="19">
        <f t="shared" si="20"/>
        <v>21.318204000000001</v>
      </c>
      <c r="I246" s="5">
        <f t="shared" si="21"/>
        <v>1577.547096</v>
      </c>
      <c r="J246" s="54">
        <f>D246*H246</f>
        <v>0</v>
      </c>
      <c r="K246" s="22">
        <f t="shared" si="22"/>
        <v>0</v>
      </c>
      <c r="L246" s="16"/>
      <c r="M246" s="16"/>
    </row>
    <row r="247" spans="1:13">
      <c r="A247" s="85"/>
      <c r="B247" s="71">
        <v>100</v>
      </c>
      <c r="C247" s="52">
        <v>33100</v>
      </c>
      <c r="D247" s="2"/>
      <c r="E247" s="2">
        <v>0.9</v>
      </c>
      <c r="F247" s="5">
        <v>35.730600000000003</v>
      </c>
      <c r="G247" s="111">
        <f>F247*0.55</f>
        <v>19.651830000000004</v>
      </c>
      <c r="H247" s="19">
        <f t="shared" si="20"/>
        <v>19.651830000000004</v>
      </c>
      <c r="I247" s="5">
        <f t="shared" si="21"/>
        <v>1454.2354200000002</v>
      </c>
      <c r="J247" s="54">
        <f>D247*H247</f>
        <v>0</v>
      </c>
      <c r="K247" s="22">
        <f t="shared" si="22"/>
        <v>0</v>
      </c>
      <c r="L247" s="16"/>
      <c r="M247" s="16"/>
    </row>
    <row r="248" spans="1:13">
      <c r="A248" s="85"/>
      <c r="B248" s="71">
        <v>125</v>
      </c>
      <c r="C248" s="52">
        <v>33125</v>
      </c>
      <c r="D248" s="2"/>
      <c r="E248" s="2">
        <v>0.99</v>
      </c>
      <c r="F248" s="5">
        <v>41.29</v>
      </c>
      <c r="G248" s="111">
        <f t="shared" si="28"/>
        <v>25.599799999999998</v>
      </c>
      <c r="H248" s="19">
        <f t="shared" si="20"/>
        <v>25.599799999999998</v>
      </c>
      <c r="I248" s="5">
        <f t="shared" si="21"/>
        <v>1894.3851999999999</v>
      </c>
      <c r="J248" s="54">
        <f>D248*H248</f>
        <v>0</v>
      </c>
      <c r="K248" s="22">
        <f t="shared" si="22"/>
        <v>0</v>
      </c>
      <c r="L248" s="16"/>
      <c r="M248" s="16"/>
    </row>
    <row r="249" spans="1:13">
      <c r="A249" s="85"/>
      <c r="B249" s="71">
        <v>150</v>
      </c>
      <c r="C249" s="52">
        <v>33150</v>
      </c>
      <c r="D249" s="2"/>
      <c r="E249" s="2">
        <v>1.23</v>
      </c>
      <c r="F249" s="5">
        <v>46.756800000000005</v>
      </c>
      <c r="G249" s="111">
        <f t="shared" si="28"/>
        <v>28.989216000000003</v>
      </c>
      <c r="H249" s="19">
        <f t="shared" si="20"/>
        <v>28.989216000000003</v>
      </c>
      <c r="I249" s="5">
        <f t="shared" si="21"/>
        <v>2145.2019840000003</v>
      </c>
      <c r="J249" s="54">
        <f>D249*H249</f>
        <v>0</v>
      </c>
      <c r="K249" s="22">
        <f t="shared" si="22"/>
        <v>0</v>
      </c>
      <c r="L249" s="16"/>
      <c r="M249" s="16"/>
    </row>
    <row r="250" spans="1:13">
      <c r="A250" s="85"/>
      <c r="B250" s="71">
        <v>200</v>
      </c>
      <c r="C250" s="52">
        <v>33200</v>
      </c>
      <c r="D250" s="2"/>
      <c r="E250" s="2">
        <v>1.72</v>
      </c>
      <c r="F250" s="5">
        <v>74.59259999999999</v>
      </c>
      <c r="G250" s="53">
        <f>F250*0.79</f>
        <v>58.928153999999992</v>
      </c>
      <c r="H250" s="19">
        <f t="shared" si="20"/>
        <v>58.928153999999992</v>
      </c>
      <c r="I250" s="5">
        <f t="shared" si="21"/>
        <v>4360.6833959999994</v>
      </c>
      <c r="J250" s="54">
        <f>D250*H250</f>
        <v>0</v>
      </c>
      <c r="K250" s="22">
        <f t="shared" si="22"/>
        <v>0</v>
      </c>
      <c r="L250" s="16"/>
      <c r="M250" s="16"/>
    </row>
    <row r="251" spans="1:13">
      <c r="A251" s="85"/>
      <c r="B251" s="71">
        <v>250</v>
      </c>
      <c r="C251" s="52">
        <v>33250</v>
      </c>
      <c r="D251" s="2"/>
      <c r="E251" s="2">
        <v>2.21</v>
      </c>
      <c r="F251" s="5">
        <v>143.18055227076925</v>
      </c>
      <c r="G251" s="53">
        <f t="shared" ref="G251:G252" si="29">F251*0.79</f>
        <v>113.11263629390771</v>
      </c>
      <c r="H251" s="19">
        <f t="shared" si="20"/>
        <v>113.11263629390771</v>
      </c>
      <c r="I251" s="5">
        <f t="shared" si="21"/>
        <v>8370.3350857491714</v>
      </c>
      <c r="J251" s="54">
        <f>D251*H251</f>
        <v>0</v>
      </c>
      <c r="K251" s="22">
        <f t="shared" si="22"/>
        <v>0</v>
      </c>
      <c r="L251" s="16"/>
      <c r="M251" s="16"/>
    </row>
    <row r="252" spans="1:13" ht="15.75" thickBot="1">
      <c r="A252" s="85"/>
      <c r="B252" s="73">
        <v>300</v>
      </c>
      <c r="C252" s="63">
        <v>33300</v>
      </c>
      <c r="D252" s="31"/>
      <c r="E252" s="31">
        <v>3.14</v>
      </c>
      <c r="F252" s="29">
        <v>165.35797476923079</v>
      </c>
      <c r="G252" s="61">
        <f t="shared" si="29"/>
        <v>130.63280006769233</v>
      </c>
      <c r="H252" s="28">
        <f t="shared" si="20"/>
        <v>130.63280006769233</v>
      </c>
      <c r="I252" s="29">
        <f t="shared" si="21"/>
        <v>9666.8272050092328</v>
      </c>
      <c r="J252" s="59">
        <f>D252*H252</f>
        <v>0</v>
      </c>
      <c r="K252" s="30">
        <f t="shared" si="22"/>
        <v>0</v>
      </c>
      <c r="L252" s="16"/>
      <c r="M252" s="16"/>
    </row>
    <row r="253" spans="1:13">
      <c r="A253" s="84" t="s">
        <v>86</v>
      </c>
      <c r="B253" s="70">
        <v>50</v>
      </c>
      <c r="C253" s="49">
        <v>34050</v>
      </c>
      <c r="D253" s="4"/>
      <c r="E253" s="4">
        <v>0.11</v>
      </c>
      <c r="F253" s="8">
        <v>3.48</v>
      </c>
      <c r="G253" s="111">
        <f>F253*0.71</f>
        <v>2.4707999999999997</v>
      </c>
      <c r="H253" s="18">
        <f t="shared" si="20"/>
        <v>2.4707999999999997</v>
      </c>
      <c r="I253" s="8">
        <f t="shared" si="21"/>
        <v>182.83919999999998</v>
      </c>
      <c r="J253" s="51">
        <f>D253*H253</f>
        <v>0</v>
      </c>
      <c r="K253" s="21">
        <f t="shared" si="22"/>
        <v>0</v>
      </c>
      <c r="L253" s="16"/>
      <c r="M253" s="16"/>
    </row>
    <row r="254" spans="1:13">
      <c r="A254" s="85"/>
      <c r="B254" s="71">
        <v>70</v>
      </c>
      <c r="C254" s="52">
        <v>34070</v>
      </c>
      <c r="D254" s="2"/>
      <c r="E254" s="2">
        <v>0.2</v>
      </c>
      <c r="F254" s="5">
        <v>4.298925895384615</v>
      </c>
      <c r="G254" s="111">
        <f>F254*0.8</f>
        <v>3.4391407163076924</v>
      </c>
      <c r="H254" s="19">
        <f t="shared" si="20"/>
        <v>3.4391407163076924</v>
      </c>
      <c r="I254" s="5">
        <f t="shared" si="21"/>
        <v>254.49641300676925</v>
      </c>
      <c r="J254" s="54">
        <f>D254*H254</f>
        <v>0</v>
      </c>
      <c r="K254" s="22">
        <f t="shared" si="22"/>
        <v>0</v>
      </c>
      <c r="L254" s="16"/>
      <c r="M254" s="16"/>
    </row>
    <row r="255" spans="1:13">
      <c r="A255" s="85"/>
      <c r="B255" s="71">
        <v>80</v>
      </c>
      <c r="C255" s="52">
        <v>34080</v>
      </c>
      <c r="D255" s="2"/>
      <c r="E255" s="2">
        <v>0.2</v>
      </c>
      <c r="F255" s="5">
        <v>7</v>
      </c>
      <c r="G255" s="111">
        <f>F255*0.72</f>
        <v>5.04</v>
      </c>
      <c r="H255" s="19">
        <f t="shared" si="20"/>
        <v>5.04</v>
      </c>
      <c r="I255" s="5">
        <f t="shared" si="21"/>
        <v>372.96</v>
      </c>
      <c r="J255" s="54">
        <f>D255*H255</f>
        <v>0</v>
      </c>
      <c r="K255" s="22">
        <f t="shared" si="22"/>
        <v>0</v>
      </c>
      <c r="L255" s="16"/>
      <c r="M255" s="16"/>
    </row>
    <row r="256" spans="1:13">
      <c r="A256" s="85"/>
      <c r="B256" s="71">
        <v>100</v>
      </c>
      <c r="C256" s="52">
        <v>34100</v>
      </c>
      <c r="D256" s="2"/>
      <c r="E256" s="2">
        <v>0.3</v>
      </c>
      <c r="F256" s="5">
        <v>7</v>
      </c>
      <c r="G256" s="111">
        <f t="shared" ref="G256:G257" si="30">F256*0.71</f>
        <v>4.97</v>
      </c>
      <c r="H256" s="19">
        <f t="shared" si="20"/>
        <v>4.97</v>
      </c>
      <c r="I256" s="5">
        <f t="shared" si="21"/>
        <v>367.78</v>
      </c>
      <c r="J256" s="54">
        <f>D256*H256</f>
        <v>0</v>
      </c>
      <c r="K256" s="22">
        <f t="shared" si="22"/>
        <v>0</v>
      </c>
      <c r="L256" s="16"/>
      <c r="M256" s="16"/>
    </row>
    <row r="257" spans="1:13" ht="15.75" thickBot="1">
      <c r="A257" s="86"/>
      <c r="B257" s="72">
        <v>125</v>
      </c>
      <c r="C257" s="60">
        <v>34125</v>
      </c>
      <c r="D257" s="6"/>
      <c r="E257" s="6">
        <v>0.64</v>
      </c>
      <c r="F257" s="7">
        <v>11.68</v>
      </c>
      <c r="G257" s="61">
        <f t="shared" si="30"/>
        <v>8.2927999999999997</v>
      </c>
      <c r="H257" s="20">
        <f t="shared" si="20"/>
        <v>8.2927999999999997</v>
      </c>
      <c r="I257" s="7">
        <f t="shared" si="21"/>
        <v>613.66719999999998</v>
      </c>
      <c r="J257" s="62">
        <f>D257*H257</f>
        <v>0</v>
      </c>
      <c r="K257" s="23">
        <f t="shared" si="22"/>
        <v>0</v>
      </c>
      <c r="L257" s="16"/>
      <c r="M257" s="16"/>
    </row>
    <row r="258" spans="1:13" ht="15" customHeight="1">
      <c r="A258" s="84" t="s">
        <v>87</v>
      </c>
      <c r="B258" s="70">
        <v>50</v>
      </c>
      <c r="C258" s="49">
        <v>39050</v>
      </c>
      <c r="D258" s="4"/>
      <c r="E258" s="4">
        <v>0.45</v>
      </c>
      <c r="F258" s="8">
        <v>31.883670000000002</v>
      </c>
      <c r="G258" s="111">
        <f t="shared" ref="G258:G299" si="31">F258*0.85</f>
        <v>27.101119500000003</v>
      </c>
      <c r="H258" s="18">
        <f t="shared" ref="H258:H299" si="32">G258*$A$1</f>
        <v>27.101119500000003</v>
      </c>
      <c r="I258" s="8">
        <f t="shared" ref="I258:I299" si="33">H258*$I$1</f>
        <v>2005.4828430000002</v>
      </c>
      <c r="J258" s="51">
        <f>D258*H258</f>
        <v>0</v>
      </c>
      <c r="K258" s="21">
        <f t="shared" ref="K258:K299" si="34">D258*E258</f>
        <v>0</v>
      </c>
      <c r="L258" s="16"/>
      <c r="M258" s="16"/>
    </row>
    <row r="259" spans="1:13">
      <c r="A259" s="85"/>
      <c r="B259" s="71">
        <v>70</v>
      </c>
      <c r="C259" s="52">
        <v>39070</v>
      </c>
      <c r="D259" s="2"/>
      <c r="E259" s="2">
        <v>0.52</v>
      </c>
      <c r="F259" s="5">
        <v>36.103410000000004</v>
      </c>
      <c r="G259" s="53">
        <f t="shared" si="31"/>
        <v>30.687898500000003</v>
      </c>
      <c r="H259" s="19">
        <f t="shared" si="32"/>
        <v>30.687898500000003</v>
      </c>
      <c r="I259" s="5">
        <f t="shared" si="33"/>
        <v>2270.904489</v>
      </c>
      <c r="J259" s="54">
        <f>D259*H259</f>
        <v>0</v>
      </c>
      <c r="K259" s="22">
        <f t="shared" si="34"/>
        <v>0</v>
      </c>
      <c r="L259" s="16"/>
      <c r="M259" s="16"/>
    </row>
    <row r="260" spans="1:13">
      <c r="A260" s="85"/>
      <c r="B260" s="71">
        <v>80</v>
      </c>
      <c r="C260" s="52">
        <v>39080</v>
      </c>
      <c r="D260" s="2"/>
      <c r="E260" s="2">
        <v>0.54</v>
      </c>
      <c r="F260" s="5">
        <v>36.103410000000004</v>
      </c>
      <c r="G260" s="53">
        <f t="shared" si="31"/>
        <v>30.687898500000003</v>
      </c>
      <c r="H260" s="19">
        <f t="shared" si="32"/>
        <v>30.687898500000003</v>
      </c>
      <c r="I260" s="5">
        <f t="shared" si="33"/>
        <v>2270.904489</v>
      </c>
      <c r="J260" s="54">
        <f>D260*H260</f>
        <v>0</v>
      </c>
      <c r="K260" s="22">
        <f t="shared" si="34"/>
        <v>0</v>
      </c>
      <c r="L260" s="16"/>
      <c r="M260" s="16"/>
    </row>
    <row r="261" spans="1:13">
      <c r="A261" s="85"/>
      <c r="B261" s="71">
        <v>100</v>
      </c>
      <c r="C261" s="52">
        <v>39100</v>
      </c>
      <c r="D261" s="2"/>
      <c r="E261" s="2">
        <v>0.9</v>
      </c>
      <c r="F261" s="5">
        <v>37.517130000000002</v>
      </c>
      <c r="G261" s="53">
        <f t="shared" si="31"/>
        <v>31.889560500000002</v>
      </c>
      <c r="H261" s="19">
        <f t="shared" si="32"/>
        <v>31.889560500000002</v>
      </c>
      <c r="I261" s="5">
        <f t="shared" si="33"/>
        <v>2359.8274770000003</v>
      </c>
      <c r="J261" s="54">
        <f>D261*H261</f>
        <v>0</v>
      </c>
      <c r="K261" s="22">
        <f t="shared" si="34"/>
        <v>0</v>
      </c>
      <c r="L261" s="16"/>
      <c r="M261" s="16"/>
    </row>
    <row r="262" spans="1:13">
      <c r="A262" s="85"/>
      <c r="B262" s="71">
        <v>125</v>
      </c>
      <c r="C262" s="52">
        <v>39125</v>
      </c>
      <c r="D262" s="2"/>
      <c r="E262" s="2">
        <v>0.99</v>
      </c>
      <c r="F262" s="5">
        <v>43.364790000000006</v>
      </c>
      <c r="G262" s="53">
        <f t="shared" si="31"/>
        <v>36.860071500000004</v>
      </c>
      <c r="H262" s="19">
        <f t="shared" si="32"/>
        <v>36.860071500000004</v>
      </c>
      <c r="I262" s="5">
        <f t="shared" si="33"/>
        <v>2727.6452910000003</v>
      </c>
      <c r="J262" s="54">
        <f>D262*H262</f>
        <v>0</v>
      </c>
      <c r="K262" s="22">
        <f t="shared" si="34"/>
        <v>0</v>
      </c>
      <c r="L262" s="16"/>
      <c r="M262" s="16"/>
    </row>
    <row r="263" spans="1:13">
      <c r="A263" s="85"/>
      <c r="B263" s="71">
        <v>150</v>
      </c>
      <c r="C263" s="52">
        <v>39150</v>
      </c>
      <c r="D263" s="2"/>
      <c r="E263" s="2">
        <v>1.23</v>
      </c>
      <c r="F263" s="5">
        <v>49.094640000000005</v>
      </c>
      <c r="G263" s="53">
        <f t="shared" si="31"/>
        <v>41.730444000000006</v>
      </c>
      <c r="H263" s="19">
        <f t="shared" si="32"/>
        <v>41.730444000000006</v>
      </c>
      <c r="I263" s="5">
        <f t="shared" si="33"/>
        <v>3088.0528560000002</v>
      </c>
      <c r="J263" s="54">
        <f>D263*H263</f>
        <v>0</v>
      </c>
      <c r="K263" s="22">
        <f t="shared" si="34"/>
        <v>0</v>
      </c>
      <c r="L263" s="16"/>
      <c r="M263" s="16"/>
    </row>
    <row r="264" spans="1:13" ht="15.75" thickBot="1">
      <c r="A264" s="86"/>
      <c r="B264" s="72">
        <v>200</v>
      </c>
      <c r="C264" s="60">
        <v>39200</v>
      </c>
      <c r="D264" s="6"/>
      <c r="E264" s="6">
        <v>1.72</v>
      </c>
      <c r="F264" s="7">
        <v>78.32222999999999</v>
      </c>
      <c r="G264" s="61">
        <f t="shared" si="31"/>
        <v>66.573895499999992</v>
      </c>
      <c r="H264" s="20">
        <f t="shared" si="32"/>
        <v>66.573895499999992</v>
      </c>
      <c r="I264" s="7">
        <f t="shared" si="33"/>
        <v>4926.4682669999993</v>
      </c>
      <c r="J264" s="62">
        <f>D264*H264</f>
        <v>0</v>
      </c>
      <c r="K264" s="23">
        <f t="shared" si="34"/>
        <v>0</v>
      </c>
      <c r="L264" s="16"/>
      <c r="M264" s="16"/>
    </row>
    <row r="265" spans="1:13">
      <c r="A265" s="84" t="s">
        <v>99</v>
      </c>
      <c r="B265" s="70">
        <v>250</v>
      </c>
      <c r="C265" s="49">
        <v>36250</v>
      </c>
      <c r="D265" s="4"/>
      <c r="E265" s="4">
        <v>0.86</v>
      </c>
      <c r="F265" s="50">
        <v>29.051126547692306</v>
      </c>
      <c r="G265" s="111">
        <f t="shared" si="31"/>
        <v>24.693457565538459</v>
      </c>
      <c r="H265" s="18">
        <f t="shared" si="32"/>
        <v>24.693457565538459</v>
      </c>
      <c r="I265" s="8">
        <f t="shared" si="33"/>
        <v>1827.315859849846</v>
      </c>
      <c r="J265" s="51">
        <f>D265*H265</f>
        <v>0</v>
      </c>
      <c r="K265" s="21">
        <f t="shared" si="34"/>
        <v>0</v>
      </c>
      <c r="L265" s="16"/>
      <c r="M265" s="16"/>
    </row>
    <row r="266" spans="1:13" ht="15.75" thickBot="1">
      <c r="A266" s="86"/>
      <c r="B266" s="72">
        <v>300</v>
      </c>
      <c r="C266" s="60">
        <v>36300</v>
      </c>
      <c r="D266" s="6"/>
      <c r="E266" s="6">
        <v>0.98</v>
      </c>
      <c r="F266" s="61">
        <v>31.561058436923073</v>
      </c>
      <c r="G266" s="61">
        <f t="shared" si="31"/>
        <v>26.826899671384613</v>
      </c>
      <c r="H266" s="20">
        <f t="shared" si="32"/>
        <v>26.826899671384613</v>
      </c>
      <c r="I266" s="7">
        <f t="shared" si="33"/>
        <v>1985.1905756824613</v>
      </c>
      <c r="J266" s="62">
        <f>D266*H266</f>
        <v>0</v>
      </c>
      <c r="K266" s="23">
        <f t="shared" si="34"/>
        <v>0</v>
      </c>
      <c r="L266" s="16"/>
      <c r="M266" s="16"/>
    </row>
    <row r="267" spans="1:13" ht="15.75" thickBot="1">
      <c r="A267" s="74" t="s">
        <v>88</v>
      </c>
      <c r="B267" s="75">
        <v>100</v>
      </c>
      <c r="C267" s="76">
        <v>37100</v>
      </c>
      <c r="D267" s="9"/>
      <c r="E267" s="9">
        <v>0.316</v>
      </c>
      <c r="F267" s="77">
        <v>40.53</v>
      </c>
      <c r="G267" s="113">
        <f>F267*0.6</f>
        <v>24.318000000000001</v>
      </c>
      <c r="H267" s="17">
        <f t="shared" si="32"/>
        <v>24.318000000000001</v>
      </c>
      <c r="I267" s="10">
        <f t="shared" si="33"/>
        <v>1799.5320000000002</v>
      </c>
      <c r="J267" s="78">
        <f>D267*H267</f>
        <v>0</v>
      </c>
      <c r="K267" s="24">
        <f t="shared" si="34"/>
        <v>0</v>
      </c>
      <c r="L267" s="16"/>
      <c r="M267" s="16"/>
    </row>
    <row r="268" spans="1:13" ht="15.75" thickBot="1">
      <c r="A268" s="79" t="s">
        <v>89</v>
      </c>
      <c r="B268" s="65">
        <v>100</v>
      </c>
      <c r="C268" s="46">
        <v>37200</v>
      </c>
      <c r="D268" s="41"/>
      <c r="E268" s="41">
        <v>0.151</v>
      </c>
      <c r="F268" s="66">
        <v>11.466000000000001</v>
      </c>
      <c r="G268" s="77">
        <f t="shared" si="31"/>
        <v>9.7461000000000002</v>
      </c>
      <c r="H268" s="38">
        <f t="shared" si="32"/>
        <v>9.7461000000000002</v>
      </c>
      <c r="I268" s="39">
        <f t="shared" si="33"/>
        <v>721.21140000000003</v>
      </c>
      <c r="J268" s="67">
        <f>D268*H268</f>
        <v>0</v>
      </c>
      <c r="K268" s="40">
        <f t="shared" si="34"/>
        <v>0</v>
      </c>
      <c r="L268" s="16"/>
      <c r="M268" s="16"/>
    </row>
    <row r="269" spans="1:13">
      <c r="A269" s="103" t="s">
        <v>90</v>
      </c>
      <c r="B269" s="70">
        <v>50</v>
      </c>
      <c r="C269" s="80" t="s">
        <v>91</v>
      </c>
      <c r="D269" s="4"/>
      <c r="E269" s="4"/>
      <c r="F269" s="8">
        <v>8.5500000000000007</v>
      </c>
      <c r="G269" s="111">
        <f t="shared" si="31"/>
        <v>7.2675000000000001</v>
      </c>
      <c r="H269" s="18">
        <f t="shared" si="32"/>
        <v>7.2675000000000001</v>
      </c>
      <c r="I269" s="8">
        <f t="shared" si="33"/>
        <v>537.79499999999996</v>
      </c>
      <c r="J269" s="51">
        <f>D269*H269</f>
        <v>0</v>
      </c>
      <c r="K269" s="21">
        <f t="shared" si="34"/>
        <v>0</v>
      </c>
      <c r="L269" s="16"/>
      <c r="M269" s="16"/>
    </row>
    <row r="270" spans="1:13">
      <c r="A270" s="104"/>
      <c r="B270" s="71">
        <v>70</v>
      </c>
      <c r="C270" s="81" t="s">
        <v>92</v>
      </c>
      <c r="D270" s="2"/>
      <c r="E270" s="2"/>
      <c r="F270" s="5">
        <v>11.5</v>
      </c>
      <c r="G270" s="53">
        <f t="shared" si="31"/>
        <v>9.7750000000000004</v>
      </c>
      <c r="H270" s="19">
        <f t="shared" si="32"/>
        <v>9.7750000000000004</v>
      </c>
      <c r="I270" s="5">
        <f t="shared" si="33"/>
        <v>723.35</v>
      </c>
      <c r="J270" s="54">
        <f>D270*H270</f>
        <v>0</v>
      </c>
      <c r="K270" s="22">
        <f t="shared" si="34"/>
        <v>0</v>
      </c>
      <c r="L270" s="16"/>
      <c r="M270" s="16"/>
    </row>
    <row r="271" spans="1:13">
      <c r="A271" s="104"/>
      <c r="B271" s="71">
        <v>80</v>
      </c>
      <c r="C271" s="81" t="s">
        <v>93</v>
      </c>
      <c r="D271" s="2"/>
      <c r="E271" s="2"/>
      <c r="F271" s="5">
        <v>11.5</v>
      </c>
      <c r="G271" s="53">
        <f t="shared" si="31"/>
        <v>9.7750000000000004</v>
      </c>
      <c r="H271" s="19">
        <f t="shared" si="32"/>
        <v>9.7750000000000004</v>
      </c>
      <c r="I271" s="5">
        <f t="shared" si="33"/>
        <v>723.35</v>
      </c>
      <c r="J271" s="54">
        <f>D271*H271</f>
        <v>0</v>
      </c>
      <c r="K271" s="22">
        <f t="shared" si="34"/>
        <v>0</v>
      </c>
      <c r="L271" s="16"/>
      <c r="M271" s="16"/>
    </row>
    <row r="272" spans="1:13">
      <c r="A272" s="104"/>
      <c r="B272" s="71">
        <v>100</v>
      </c>
      <c r="C272" s="81" t="s">
        <v>94</v>
      </c>
      <c r="D272" s="2"/>
      <c r="E272" s="2"/>
      <c r="F272" s="5">
        <v>11.5</v>
      </c>
      <c r="G272" s="53">
        <f t="shared" si="31"/>
        <v>9.7750000000000004</v>
      </c>
      <c r="H272" s="19">
        <f t="shared" si="32"/>
        <v>9.7750000000000004</v>
      </c>
      <c r="I272" s="5">
        <f t="shared" si="33"/>
        <v>723.35</v>
      </c>
      <c r="J272" s="54">
        <f>D272*H272</f>
        <v>0</v>
      </c>
      <c r="K272" s="22">
        <f t="shared" si="34"/>
        <v>0</v>
      </c>
      <c r="L272" s="16"/>
      <c r="M272" s="16"/>
    </row>
    <row r="273" spans="1:13">
      <c r="A273" s="104"/>
      <c r="B273" s="71">
        <v>125</v>
      </c>
      <c r="C273" s="82" t="s">
        <v>95</v>
      </c>
      <c r="D273" s="2"/>
      <c r="E273" s="2"/>
      <c r="F273" s="5">
        <v>19.52</v>
      </c>
      <c r="G273" s="53">
        <f t="shared" si="31"/>
        <v>16.591999999999999</v>
      </c>
      <c r="H273" s="19">
        <f t="shared" si="32"/>
        <v>16.591999999999999</v>
      </c>
      <c r="I273" s="5">
        <f t="shared" si="33"/>
        <v>1227.808</v>
      </c>
      <c r="J273" s="54">
        <f>D273*H273</f>
        <v>0</v>
      </c>
      <c r="K273" s="22">
        <f t="shared" si="34"/>
        <v>0</v>
      </c>
      <c r="L273" s="16"/>
      <c r="M273" s="16"/>
    </row>
    <row r="274" spans="1:13">
      <c r="A274" s="104"/>
      <c r="B274" s="71">
        <v>150</v>
      </c>
      <c r="C274" s="82" t="s">
        <v>96</v>
      </c>
      <c r="D274" s="2"/>
      <c r="E274" s="2"/>
      <c r="F274" s="5">
        <v>19.25</v>
      </c>
      <c r="G274" s="53">
        <f t="shared" si="31"/>
        <v>16.362500000000001</v>
      </c>
      <c r="H274" s="19">
        <f t="shared" si="32"/>
        <v>16.362500000000001</v>
      </c>
      <c r="I274" s="5">
        <f t="shared" si="33"/>
        <v>1210.825</v>
      </c>
      <c r="J274" s="54">
        <f>D274*H274</f>
        <v>0</v>
      </c>
      <c r="K274" s="22">
        <f t="shared" si="34"/>
        <v>0</v>
      </c>
      <c r="L274" s="16"/>
      <c r="M274" s="16"/>
    </row>
    <row r="275" spans="1:13" ht="15.75" thickBot="1">
      <c r="A275" s="105"/>
      <c r="B275" s="72">
        <v>200</v>
      </c>
      <c r="C275" s="83" t="s">
        <v>97</v>
      </c>
      <c r="D275" s="6"/>
      <c r="E275" s="6"/>
      <c r="F275" s="7">
        <v>25.2</v>
      </c>
      <c r="G275" s="61">
        <f t="shared" si="31"/>
        <v>21.419999999999998</v>
      </c>
      <c r="H275" s="20">
        <f t="shared" si="32"/>
        <v>21.419999999999998</v>
      </c>
      <c r="I275" s="7">
        <f t="shared" si="33"/>
        <v>1585.08</v>
      </c>
      <c r="J275" s="62">
        <f>D275*H275</f>
        <v>0</v>
      </c>
      <c r="K275" s="23">
        <f t="shared" si="34"/>
        <v>0</v>
      </c>
      <c r="L275" s="16"/>
      <c r="M275" s="16"/>
    </row>
    <row r="276" spans="1:13" ht="15" customHeight="1">
      <c r="A276" s="84" t="s">
        <v>98</v>
      </c>
      <c r="B276" s="70">
        <v>50</v>
      </c>
      <c r="C276" s="4">
        <v>39050</v>
      </c>
      <c r="D276" s="4"/>
      <c r="E276" s="4">
        <v>0.1</v>
      </c>
      <c r="F276" s="8">
        <v>15.72</v>
      </c>
      <c r="G276" s="111">
        <f t="shared" si="31"/>
        <v>13.362</v>
      </c>
      <c r="H276" s="18">
        <f t="shared" si="32"/>
        <v>13.362</v>
      </c>
      <c r="I276" s="8">
        <f t="shared" si="33"/>
        <v>988.78800000000001</v>
      </c>
      <c r="J276" s="51">
        <f>D276*H276</f>
        <v>0</v>
      </c>
      <c r="K276" s="21">
        <f t="shared" si="34"/>
        <v>0</v>
      </c>
      <c r="L276" s="16"/>
      <c r="M276" s="16"/>
    </row>
    <row r="277" spans="1:13">
      <c r="A277" s="85"/>
      <c r="B277" s="71">
        <v>70</v>
      </c>
      <c r="C277" s="2">
        <v>39070</v>
      </c>
      <c r="D277" s="2"/>
      <c r="E277" s="2">
        <v>0.12</v>
      </c>
      <c r="F277" s="5">
        <v>16.940000000000001</v>
      </c>
      <c r="G277" s="53">
        <f t="shared" si="31"/>
        <v>14.399000000000001</v>
      </c>
      <c r="H277" s="19">
        <f t="shared" si="32"/>
        <v>14.399000000000001</v>
      </c>
      <c r="I277" s="5">
        <f t="shared" si="33"/>
        <v>1065.5260000000001</v>
      </c>
      <c r="J277" s="54">
        <f>D277*H277</f>
        <v>0</v>
      </c>
      <c r="K277" s="22">
        <f t="shared" si="34"/>
        <v>0</v>
      </c>
      <c r="L277" s="16"/>
      <c r="M277" s="16"/>
    </row>
    <row r="278" spans="1:13">
      <c r="A278" s="85"/>
      <c r="B278" s="71">
        <v>80</v>
      </c>
      <c r="C278" s="2">
        <v>39080</v>
      </c>
      <c r="D278" s="2"/>
      <c r="E278" s="2">
        <v>0.13</v>
      </c>
      <c r="F278" s="5">
        <v>18.059999999999999</v>
      </c>
      <c r="G278" s="53">
        <f t="shared" si="31"/>
        <v>15.350999999999999</v>
      </c>
      <c r="H278" s="19">
        <f t="shared" si="32"/>
        <v>15.350999999999999</v>
      </c>
      <c r="I278" s="5">
        <f t="shared" si="33"/>
        <v>1135.9739999999999</v>
      </c>
      <c r="J278" s="54">
        <f>D278*H278</f>
        <v>0</v>
      </c>
      <c r="K278" s="22">
        <f t="shared" si="34"/>
        <v>0</v>
      </c>
      <c r="L278" s="16"/>
      <c r="M278" s="16"/>
    </row>
    <row r="279" spans="1:13">
      <c r="A279" s="85"/>
      <c r="B279" s="71">
        <v>100</v>
      </c>
      <c r="C279" s="2">
        <v>39100</v>
      </c>
      <c r="D279" s="2"/>
      <c r="E279" s="2">
        <v>0.19</v>
      </c>
      <c r="F279" s="5">
        <v>19.600000000000001</v>
      </c>
      <c r="G279" s="53">
        <f t="shared" si="31"/>
        <v>16.66</v>
      </c>
      <c r="H279" s="19">
        <f t="shared" si="32"/>
        <v>16.66</v>
      </c>
      <c r="I279" s="5">
        <f t="shared" si="33"/>
        <v>1232.8399999999999</v>
      </c>
      <c r="J279" s="54">
        <f>D279*H279</f>
        <v>0</v>
      </c>
      <c r="K279" s="22">
        <f t="shared" si="34"/>
        <v>0</v>
      </c>
      <c r="L279" s="16"/>
      <c r="M279" s="16"/>
    </row>
    <row r="280" spans="1:13">
      <c r="A280" s="85"/>
      <c r="B280" s="71">
        <v>125</v>
      </c>
      <c r="C280" s="2">
        <v>39125</v>
      </c>
      <c r="D280" s="2"/>
      <c r="E280" s="2">
        <v>0.3</v>
      </c>
      <c r="F280" s="5">
        <v>28.54</v>
      </c>
      <c r="G280" s="53">
        <f t="shared" si="31"/>
        <v>24.259</v>
      </c>
      <c r="H280" s="19">
        <f t="shared" si="32"/>
        <v>24.259</v>
      </c>
      <c r="I280" s="5">
        <f t="shared" si="33"/>
        <v>1795.1659999999999</v>
      </c>
      <c r="J280" s="54">
        <f>D280*H280</f>
        <v>0</v>
      </c>
      <c r="K280" s="22">
        <f t="shared" si="34"/>
        <v>0</v>
      </c>
      <c r="L280" s="16"/>
      <c r="M280" s="16"/>
    </row>
    <row r="281" spans="1:13">
      <c r="A281" s="85"/>
      <c r="B281" s="71">
        <v>150</v>
      </c>
      <c r="C281" s="2">
        <v>39150</v>
      </c>
      <c r="D281" s="2"/>
      <c r="E281" s="2">
        <v>0.35</v>
      </c>
      <c r="F281" s="5">
        <v>29.98</v>
      </c>
      <c r="G281" s="53">
        <f t="shared" si="31"/>
        <v>25.483000000000001</v>
      </c>
      <c r="H281" s="19">
        <f t="shared" si="32"/>
        <v>25.483000000000001</v>
      </c>
      <c r="I281" s="5">
        <f t="shared" si="33"/>
        <v>1885.742</v>
      </c>
      <c r="J281" s="54">
        <f>D281*H281</f>
        <v>0</v>
      </c>
      <c r="K281" s="22">
        <f t="shared" si="34"/>
        <v>0</v>
      </c>
      <c r="L281" s="16"/>
      <c r="M281" s="16"/>
    </row>
    <row r="282" spans="1:13">
      <c r="A282" s="85"/>
      <c r="B282" s="71">
        <v>200</v>
      </c>
      <c r="C282" s="2">
        <v>39200</v>
      </c>
      <c r="D282" s="2"/>
      <c r="E282" s="2">
        <v>0.4</v>
      </c>
      <c r="F282" s="5">
        <v>42.2</v>
      </c>
      <c r="G282" s="53">
        <f t="shared" si="31"/>
        <v>35.870000000000005</v>
      </c>
      <c r="H282" s="19">
        <f t="shared" si="32"/>
        <v>35.870000000000005</v>
      </c>
      <c r="I282" s="5">
        <f t="shared" si="33"/>
        <v>2654.38</v>
      </c>
      <c r="J282" s="54">
        <f>D282*H282</f>
        <v>0</v>
      </c>
      <c r="K282" s="22">
        <f t="shared" si="34"/>
        <v>0</v>
      </c>
      <c r="L282" s="16"/>
      <c r="M282" s="16"/>
    </row>
    <row r="283" spans="1:13">
      <c r="A283" s="85"/>
      <c r="B283" s="71">
        <v>250</v>
      </c>
      <c r="C283" s="2">
        <v>39250</v>
      </c>
      <c r="D283" s="2"/>
      <c r="E283" s="2">
        <v>0.57999999999999996</v>
      </c>
      <c r="F283" s="5">
        <v>51.3</v>
      </c>
      <c r="G283" s="53">
        <f t="shared" si="31"/>
        <v>43.604999999999997</v>
      </c>
      <c r="H283" s="19">
        <f t="shared" si="32"/>
        <v>43.604999999999997</v>
      </c>
      <c r="I283" s="5">
        <f t="shared" si="33"/>
        <v>3226.77</v>
      </c>
      <c r="J283" s="54">
        <f>D283*H283</f>
        <v>0</v>
      </c>
      <c r="K283" s="22">
        <f t="shared" si="34"/>
        <v>0</v>
      </c>
      <c r="L283" s="16"/>
      <c r="M283" s="16"/>
    </row>
    <row r="284" spans="1:13" ht="15.75" thickBot="1">
      <c r="A284" s="86"/>
      <c r="B284" s="72">
        <v>300</v>
      </c>
      <c r="C284" s="6">
        <v>39300</v>
      </c>
      <c r="D284" s="6"/>
      <c r="E284" s="6">
        <v>0.79</v>
      </c>
      <c r="F284" s="7">
        <v>62.9</v>
      </c>
      <c r="G284" s="61">
        <f t="shared" si="31"/>
        <v>53.464999999999996</v>
      </c>
      <c r="H284" s="20">
        <f t="shared" si="32"/>
        <v>53.464999999999996</v>
      </c>
      <c r="I284" s="7">
        <f t="shared" si="33"/>
        <v>3956.41</v>
      </c>
      <c r="J284" s="62">
        <f>D284*H284</f>
        <v>0</v>
      </c>
      <c r="K284" s="23">
        <f t="shared" si="34"/>
        <v>0</v>
      </c>
      <c r="L284" s="16"/>
      <c r="M284" s="16"/>
    </row>
    <row r="285" spans="1:13">
      <c r="A285" s="84" t="s">
        <v>113</v>
      </c>
      <c r="B285" s="70">
        <v>50</v>
      </c>
      <c r="C285" s="49">
        <v>43050</v>
      </c>
      <c r="D285" s="4"/>
      <c r="E285" s="4">
        <v>0.63</v>
      </c>
      <c r="F285" s="8">
        <v>52.65</v>
      </c>
      <c r="G285" s="111">
        <f>F285*0.9</f>
        <v>47.384999999999998</v>
      </c>
      <c r="H285" s="18">
        <f t="shared" si="32"/>
        <v>47.384999999999998</v>
      </c>
      <c r="I285" s="8">
        <f t="shared" si="33"/>
        <v>3506.49</v>
      </c>
      <c r="J285" s="51">
        <f>D285*H285</f>
        <v>0</v>
      </c>
      <c r="K285" s="21">
        <f t="shared" si="34"/>
        <v>0</v>
      </c>
      <c r="L285" s="16"/>
      <c r="M285" s="16"/>
    </row>
    <row r="286" spans="1:13">
      <c r="A286" s="85"/>
      <c r="B286" s="71">
        <v>70</v>
      </c>
      <c r="C286" s="52">
        <v>43070</v>
      </c>
      <c r="D286" s="2"/>
      <c r="E286" s="2">
        <v>1.18</v>
      </c>
      <c r="F286" s="5">
        <v>71.599999999999994</v>
      </c>
      <c r="G286" s="111">
        <f t="shared" ref="G286:G290" si="35">F286*0.9</f>
        <v>64.44</v>
      </c>
      <c r="H286" s="19">
        <f t="shared" si="32"/>
        <v>64.44</v>
      </c>
      <c r="I286" s="5">
        <f t="shared" si="33"/>
        <v>4768.5599999999995</v>
      </c>
      <c r="J286" s="54">
        <f>D286*H286</f>
        <v>0</v>
      </c>
      <c r="K286" s="22">
        <f t="shared" si="34"/>
        <v>0</v>
      </c>
      <c r="L286" s="16"/>
      <c r="M286" s="16"/>
    </row>
    <row r="287" spans="1:13">
      <c r="A287" s="85"/>
      <c r="B287" s="71">
        <v>80</v>
      </c>
      <c r="C287" s="52">
        <v>43080</v>
      </c>
      <c r="D287" s="2"/>
      <c r="E287" s="2">
        <v>1.29</v>
      </c>
      <c r="F287" s="5">
        <v>71.599999999999994</v>
      </c>
      <c r="G287" s="111">
        <f t="shared" si="35"/>
        <v>64.44</v>
      </c>
      <c r="H287" s="19">
        <f t="shared" ref="H287:H293" si="36">G287*$A$1</f>
        <v>64.44</v>
      </c>
      <c r="I287" s="5">
        <f t="shared" ref="I287:I293" si="37">H287*$I$1</f>
        <v>4768.5599999999995</v>
      </c>
      <c r="J287" s="54">
        <f>D287*H287</f>
        <v>0</v>
      </c>
      <c r="K287" s="22">
        <f t="shared" ref="K287:K293" si="38">D287*E287</f>
        <v>0</v>
      </c>
      <c r="L287" s="16"/>
      <c r="M287" s="16"/>
    </row>
    <row r="288" spans="1:13">
      <c r="A288" s="85"/>
      <c r="B288" s="71">
        <v>100</v>
      </c>
      <c r="C288" s="52">
        <v>43100</v>
      </c>
      <c r="D288" s="2"/>
      <c r="E288" s="2">
        <v>1.54</v>
      </c>
      <c r="F288" s="5">
        <v>81.08</v>
      </c>
      <c r="G288" s="111">
        <f t="shared" si="35"/>
        <v>72.971999999999994</v>
      </c>
      <c r="H288" s="19">
        <f t="shared" si="36"/>
        <v>72.971999999999994</v>
      </c>
      <c r="I288" s="5">
        <f t="shared" si="37"/>
        <v>5399.9279999999999</v>
      </c>
      <c r="J288" s="54">
        <f>D288*H288</f>
        <v>0</v>
      </c>
      <c r="K288" s="22">
        <f t="shared" si="38"/>
        <v>0</v>
      </c>
      <c r="L288" s="16"/>
      <c r="M288" s="16"/>
    </row>
    <row r="289" spans="1:13">
      <c r="A289" s="85"/>
      <c r="B289" s="71">
        <v>125</v>
      </c>
      <c r="C289" s="52">
        <v>43125</v>
      </c>
      <c r="D289" s="2"/>
      <c r="E289" s="2">
        <v>2.93</v>
      </c>
      <c r="F289" s="5">
        <v>100.03</v>
      </c>
      <c r="G289" s="111">
        <f t="shared" si="35"/>
        <v>90.027000000000001</v>
      </c>
      <c r="H289" s="19">
        <f t="shared" si="36"/>
        <v>90.027000000000001</v>
      </c>
      <c r="I289" s="5">
        <f t="shared" si="37"/>
        <v>6661.9980000000005</v>
      </c>
      <c r="J289" s="54">
        <f>D289*H289</f>
        <v>0</v>
      </c>
      <c r="K289" s="22">
        <f t="shared" si="38"/>
        <v>0</v>
      </c>
      <c r="L289" s="16"/>
      <c r="M289" s="16"/>
    </row>
    <row r="290" spans="1:13">
      <c r="A290" s="85"/>
      <c r="B290" s="71">
        <v>150</v>
      </c>
      <c r="C290" s="52">
        <v>43150</v>
      </c>
      <c r="D290" s="2"/>
      <c r="E290" s="2">
        <v>3.28</v>
      </c>
      <c r="F290" s="5">
        <v>129.51</v>
      </c>
      <c r="G290" s="111">
        <f t="shared" si="35"/>
        <v>116.559</v>
      </c>
      <c r="H290" s="19">
        <f t="shared" si="36"/>
        <v>116.559</v>
      </c>
      <c r="I290" s="5">
        <f t="shared" si="37"/>
        <v>8625.366</v>
      </c>
      <c r="J290" s="54">
        <f>D290*H290</f>
        <v>0</v>
      </c>
      <c r="K290" s="22">
        <f t="shared" si="38"/>
        <v>0</v>
      </c>
      <c r="L290" s="16"/>
      <c r="M290" s="16"/>
    </row>
    <row r="291" spans="1:13">
      <c r="A291" s="85"/>
      <c r="B291" s="71">
        <v>200</v>
      </c>
      <c r="C291" s="52">
        <v>43200</v>
      </c>
      <c r="D291" s="2"/>
      <c r="E291" s="2">
        <v>6.7</v>
      </c>
      <c r="F291" s="5">
        <v>297.99</v>
      </c>
      <c r="G291" s="53">
        <f t="shared" si="31"/>
        <v>253.29150000000001</v>
      </c>
      <c r="H291" s="19">
        <f t="shared" si="36"/>
        <v>253.29150000000001</v>
      </c>
      <c r="I291" s="5">
        <f t="shared" si="37"/>
        <v>18743.571</v>
      </c>
      <c r="J291" s="54">
        <f>D291*H291</f>
        <v>0</v>
      </c>
      <c r="K291" s="22">
        <f t="shared" si="38"/>
        <v>0</v>
      </c>
      <c r="L291" s="16"/>
      <c r="M291" s="16"/>
    </row>
    <row r="292" spans="1:13">
      <c r="A292" s="85"/>
      <c r="B292" s="71">
        <v>250</v>
      </c>
      <c r="C292" s="52">
        <v>43250</v>
      </c>
      <c r="D292" s="2"/>
      <c r="E292" s="2">
        <v>6.9</v>
      </c>
      <c r="F292" s="5">
        <v>319.05</v>
      </c>
      <c r="G292" s="53">
        <f t="shared" si="31"/>
        <v>271.1925</v>
      </c>
      <c r="H292" s="19">
        <f t="shared" si="36"/>
        <v>271.1925</v>
      </c>
      <c r="I292" s="5">
        <f t="shared" si="37"/>
        <v>20068.244999999999</v>
      </c>
      <c r="J292" s="54">
        <f>D292*H292</f>
        <v>0</v>
      </c>
      <c r="K292" s="22">
        <f t="shared" si="38"/>
        <v>0</v>
      </c>
      <c r="L292" s="16"/>
      <c r="M292" s="16"/>
    </row>
    <row r="293" spans="1:13" ht="15.75" thickBot="1">
      <c r="A293" s="86"/>
      <c r="B293" s="72">
        <v>300</v>
      </c>
      <c r="C293" s="60">
        <v>43300</v>
      </c>
      <c r="D293" s="6"/>
      <c r="E293" s="6">
        <v>7.7</v>
      </c>
      <c r="F293" s="7">
        <v>342.22</v>
      </c>
      <c r="G293" s="61">
        <f t="shared" si="31"/>
        <v>290.887</v>
      </c>
      <c r="H293" s="20">
        <f t="shared" si="36"/>
        <v>290.887</v>
      </c>
      <c r="I293" s="7">
        <f t="shared" si="37"/>
        <v>21525.637999999999</v>
      </c>
      <c r="J293" s="62">
        <f>D293*H293</f>
        <v>0</v>
      </c>
      <c r="K293" s="23">
        <f t="shared" si="38"/>
        <v>0</v>
      </c>
      <c r="L293" s="16"/>
      <c r="M293" s="16"/>
    </row>
    <row r="294" spans="1:13" ht="15.75" customHeight="1">
      <c r="A294" s="98" t="s">
        <v>108</v>
      </c>
      <c r="B294" s="70" t="s">
        <v>110</v>
      </c>
      <c r="C294" s="4">
        <v>6603720</v>
      </c>
      <c r="D294" s="4"/>
      <c r="E294" s="4"/>
      <c r="F294" s="8">
        <v>5.6</v>
      </c>
      <c r="G294" s="111">
        <f t="shared" si="31"/>
        <v>4.76</v>
      </c>
      <c r="H294" s="18">
        <f t="shared" si="32"/>
        <v>4.76</v>
      </c>
      <c r="I294" s="8">
        <f t="shared" si="33"/>
        <v>352.24</v>
      </c>
      <c r="J294" s="51">
        <f>D294*H294</f>
        <v>0</v>
      </c>
      <c r="K294" s="21">
        <f t="shared" si="34"/>
        <v>0</v>
      </c>
      <c r="L294" s="16"/>
      <c r="M294" s="16"/>
    </row>
    <row r="295" spans="1:13" ht="15.75" customHeight="1" thickBot="1">
      <c r="A295" s="99"/>
      <c r="B295" s="72" t="s">
        <v>111</v>
      </c>
      <c r="C295" s="34">
        <v>6603725</v>
      </c>
      <c r="D295" s="6"/>
      <c r="E295" s="6"/>
      <c r="F295" s="7">
        <v>6.28</v>
      </c>
      <c r="G295" s="61">
        <f t="shared" si="31"/>
        <v>5.3380000000000001</v>
      </c>
      <c r="H295" s="20">
        <f t="shared" si="32"/>
        <v>5.3380000000000001</v>
      </c>
      <c r="I295" s="7">
        <f t="shared" si="33"/>
        <v>395.012</v>
      </c>
      <c r="J295" s="62">
        <f>D295*H295</f>
        <v>0</v>
      </c>
      <c r="K295" s="23">
        <f t="shared" si="34"/>
        <v>0</v>
      </c>
      <c r="L295" s="16"/>
      <c r="M295" s="16"/>
    </row>
    <row r="296" spans="1:13" ht="15.75" customHeight="1">
      <c r="A296" s="98" t="s">
        <v>109</v>
      </c>
      <c r="B296" s="70">
        <v>100</v>
      </c>
      <c r="C296" s="35">
        <v>4323100</v>
      </c>
      <c r="D296" s="4"/>
      <c r="E296" s="4"/>
      <c r="F296" s="8">
        <v>32.36</v>
      </c>
      <c r="G296" s="111">
        <f t="shared" si="31"/>
        <v>27.506</v>
      </c>
      <c r="H296" s="18">
        <f t="shared" si="32"/>
        <v>27.506</v>
      </c>
      <c r="I296" s="8">
        <f t="shared" si="33"/>
        <v>2035.444</v>
      </c>
      <c r="J296" s="51">
        <f>D296*H296</f>
        <v>0</v>
      </c>
      <c r="K296" s="21">
        <f t="shared" si="34"/>
        <v>0</v>
      </c>
      <c r="L296" s="16"/>
      <c r="M296" s="16"/>
    </row>
    <row r="297" spans="1:13" ht="15.75" customHeight="1">
      <c r="A297" s="100"/>
      <c r="B297" s="71">
        <v>125</v>
      </c>
      <c r="C297" s="33">
        <v>4323125</v>
      </c>
      <c r="D297" s="2"/>
      <c r="E297" s="2"/>
      <c r="F297" s="5">
        <v>37.4</v>
      </c>
      <c r="G297" s="53">
        <f t="shared" si="31"/>
        <v>31.79</v>
      </c>
      <c r="H297" s="19">
        <f t="shared" si="32"/>
        <v>31.79</v>
      </c>
      <c r="I297" s="5">
        <f t="shared" si="33"/>
        <v>2352.46</v>
      </c>
      <c r="J297" s="54">
        <f>D297*H297</f>
        <v>0</v>
      </c>
      <c r="K297" s="22">
        <f t="shared" si="34"/>
        <v>0</v>
      </c>
      <c r="L297" s="16"/>
      <c r="M297" s="16"/>
    </row>
    <row r="298" spans="1:13" ht="15.75" customHeight="1">
      <c r="A298" s="100"/>
      <c r="B298" s="71">
        <v>150</v>
      </c>
      <c r="C298" s="33">
        <v>4323150</v>
      </c>
      <c r="D298" s="2"/>
      <c r="E298" s="2"/>
      <c r="F298" s="5">
        <v>40.54</v>
      </c>
      <c r="G298" s="53">
        <f t="shared" si="31"/>
        <v>34.458999999999996</v>
      </c>
      <c r="H298" s="19">
        <f t="shared" si="32"/>
        <v>34.458999999999996</v>
      </c>
      <c r="I298" s="5">
        <f t="shared" si="33"/>
        <v>2549.9659999999999</v>
      </c>
      <c r="J298" s="54">
        <f>D298*H298</f>
        <v>0</v>
      </c>
      <c r="K298" s="22">
        <f t="shared" si="34"/>
        <v>0</v>
      </c>
      <c r="L298" s="16"/>
      <c r="M298" s="16"/>
    </row>
    <row r="299" spans="1:13" ht="15.75" customHeight="1" thickBot="1">
      <c r="A299" s="99"/>
      <c r="B299" s="72">
        <v>200</v>
      </c>
      <c r="C299" s="34">
        <v>4323200</v>
      </c>
      <c r="D299" s="6"/>
      <c r="E299" s="6"/>
      <c r="F299" s="7">
        <v>41.16</v>
      </c>
      <c r="G299" s="61">
        <f t="shared" si="31"/>
        <v>34.985999999999997</v>
      </c>
      <c r="H299" s="20">
        <f t="shared" si="32"/>
        <v>34.985999999999997</v>
      </c>
      <c r="I299" s="7">
        <f t="shared" si="33"/>
        <v>2588.9639999999999</v>
      </c>
      <c r="J299" s="62">
        <f>D299*H299</f>
        <v>0</v>
      </c>
      <c r="K299" s="23">
        <f t="shared" si="34"/>
        <v>0</v>
      </c>
      <c r="L299" s="16"/>
      <c r="M299" s="16"/>
    </row>
    <row r="300" spans="1:13" ht="15.75" thickBot="1">
      <c r="A300" s="26"/>
      <c r="B300" s="26"/>
      <c r="C300" s="26"/>
      <c r="D300" s="26"/>
      <c r="E300" s="26"/>
      <c r="J300" s="32">
        <f>SUM(J4:J284)</f>
        <v>0</v>
      </c>
      <c r="K300" s="32">
        <f>SUM(K4:K284)</f>
        <v>0</v>
      </c>
      <c r="L300" s="27"/>
      <c r="M300" s="27"/>
    </row>
  </sheetData>
  <mergeCells count="43">
    <mergeCell ref="A244:A252"/>
    <mergeCell ref="A253:A257"/>
    <mergeCell ref="A265:A266"/>
    <mergeCell ref="A269:A275"/>
    <mergeCell ref="A135:A141"/>
    <mergeCell ref="A129:A132"/>
    <mergeCell ref="A53:A55"/>
    <mergeCell ref="A14:A20"/>
    <mergeCell ref="A28:A36"/>
    <mergeCell ref="A37:A45"/>
    <mergeCell ref="A46:A52"/>
    <mergeCell ref="A21:A27"/>
    <mergeCell ref="K1:K2"/>
    <mergeCell ref="H1:H2"/>
    <mergeCell ref="A294:A295"/>
    <mergeCell ref="A296:A299"/>
    <mergeCell ref="A153:A158"/>
    <mergeCell ref="A159:A180"/>
    <mergeCell ref="A142:A147"/>
    <mergeCell ref="A228:A232"/>
    <mergeCell ref="A208:A211"/>
    <mergeCell ref="A190:A198"/>
    <mergeCell ref="A199:A207"/>
    <mergeCell ref="A221:A227"/>
    <mergeCell ref="A212:A220"/>
    <mergeCell ref="A181:A189"/>
    <mergeCell ref="A149:A152"/>
    <mergeCell ref="A285:A293"/>
    <mergeCell ref="A1:A2"/>
    <mergeCell ref="B1:G2"/>
    <mergeCell ref="I1:I2"/>
    <mergeCell ref="J1:J2"/>
    <mergeCell ref="A258:A264"/>
    <mergeCell ref="A276:A284"/>
    <mergeCell ref="A4:A13"/>
    <mergeCell ref="A233:A236"/>
    <mergeCell ref="A133:A134"/>
    <mergeCell ref="A92:A128"/>
    <mergeCell ref="A237:A243"/>
    <mergeCell ref="A56:A58"/>
    <mergeCell ref="A59:A63"/>
    <mergeCell ref="A64:A69"/>
    <mergeCell ref="A70:A91"/>
  </mergeCells>
  <pageMargins left="0.7" right="0.7" top="0.9916666666666667" bottom="1.4697916666666666" header="0.3" footer="0.3"/>
  <pageSetup paperSize="9" scale="46" orientation="portrait" verticalDpi="300" r:id="rId1"/>
  <headerFooter>
    <oddHeader>&amp;L&amp;G&amp;C&amp;14
Прайс-лист чугунной безраструбной канализации 
S-SML&amp;R&amp;P</oddHeader>
    <oddFooter>&amp;C&amp;12ООО "Смартекс"
+7 (499) 280-09-01
www.smartex-group.com // www.s-sml.ru
info@smartex-group.com  //  info@s-sml.ru</oddFooter>
  </headerFooter>
  <colBreaks count="1" manualBreakCount="1">
    <brk id="16" min="1" max="320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r7921</cp:lastModifiedBy>
  <cp:lastPrinted>2018-01-31T08:40:30Z</cp:lastPrinted>
  <dcterms:created xsi:type="dcterms:W3CDTF">2013-10-29T07:38:30Z</dcterms:created>
  <dcterms:modified xsi:type="dcterms:W3CDTF">2019-03-10T13:28:47Z</dcterms:modified>
</cp:coreProperties>
</file>